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tart Up Costs" sheetId="1" r:id="rId4"/>
    <sheet state="visible" name="Assumptions" sheetId="2" r:id="rId5"/>
    <sheet state="visible" name="Cash Flow - Year 1" sheetId="3" r:id="rId6"/>
    <sheet state="visible" name="P&amp;L Statement - Year 1" sheetId="4" r:id="rId7"/>
    <sheet state="visible" name="Cash Flow - Year 2" sheetId="5" r:id="rId8"/>
    <sheet state="visible" name="P&amp;L Statement - Year 2" sheetId="6" r:id="rId9"/>
    <sheet state="visible" name="Cash Flow - Year 3" sheetId="7" r:id="rId10"/>
    <sheet state="visible" name="P&amp;L Statement - Year 3" sheetId="8" r:id="rId11"/>
  </sheets>
  <definedNames/>
  <calcPr/>
  <extLst>
    <ext uri="GoogleSheetsCustomDataVersion1">
      <go:sheetsCustomData xmlns:go="http://customooxmlschemas.google.com/" r:id="rId12" roundtripDataSignature="AMtx7mg4Z82DF/XKscDwjcKxF5/+/mrW9Q=="/>
    </ext>
  </extLst>
</workbook>
</file>

<file path=xl/sharedStrings.xml><?xml version="1.0" encoding="utf-8"?>
<sst xmlns="http://schemas.openxmlformats.org/spreadsheetml/2006/main" count="440" uniqueCount="200">
  <si>
    <t>Start Up Costs: RGF Mobile Slaughter Unit</t>
  </si>
  <si>
    <t>Friesla - USDA Inspected Mobile Slaughter Unit</t>
  </si>
  <si>
    <t>https://friesla.com/equipment/meat-harvest-units/</t>
  </si>
  <si>
    <t>Contact:</t>
  </si>
  <si>
    <t>Bob Lodder</t>
  </si>
  <si>
    <t>* all equipment is included</t>
  </si>
  <si>
    <t>800-385-3390</t>
  </si>
  <si>
    <t>* delivery is included</t>
  </si>
  <si>
    <t>bob@friesla.com</t>
  </si>
  <si>
    <t>* HAACP + training is included</t>
  </si>
  <si>
    <t>NOT INCLUDED:</t>
  </si>
  <si>
    <t>livestock holding pens</t>
  </si>
  <si>
    <t>slaughter unit, plus holding cooler: 36' trailer</t>
  </si>
  <si>
    <t>head catch gate</t>
  </si>
  <si>
    <t>beef carcass capacity:</t>
  </si>
  <si>
    <t>15 head</t>
  </si>
  <si>
    <t>base price:</t>
  </si>
  <si>
    <t>MSU</t>
  </si>
  <si>
    <t>site development</t>
  </si>
  <si>
    <t>livestock handling facilities</t>
  </si>
  <si>
    <t xml:space="preserve">permitting and licensing </t>
  </si>
  <si>
    <t>misc.</t>
  </si>
  <si>
    <t>TOTAL</t>
  </si>
  <si>
    <t>Start up operating capital</t>
  </si>
  <si>
    <t>GRAND TOTAL</t>
  </si>
  <si>
    <t>Site development includes leveling and grading, gravel driveway to the site, concrete pad</t>
  </si>
  <si>
    <t xml:space="preserve">bringing power and water to the site.  This type of site work may or may not be necessary </t>
  </si>
  <si>
    <t xml:space="preserve">depending on what is already available at RGF. </t>
  </si>
  <si>
    <t>Mobile Processing Trailers &amp; Supply (Colorado)</t>
  </si>
  <si>
    <t>http://www.mobileprocessingplant.com/</t>
  </si>
  <si>
    <t>Chris Schmidt</t>
  </si>
  <si>
    <t>720-626-5180</t>
  </si>
  <si>
    <t>mobileprocessing10@gmail.com</t>
  </si>
  <si>
    <t>Beef Carcass Capacity</t>
  </si>
  <si>
    <t>Base Price</t>
  </si>
  <si>
    <t>slaughter unit, plus holding cooler: 24' trailer</t>
  </si>
  <si>
    <t>Included Equipment:</t>
  </si>
  <si>
    <t>Jarvis Wellsaw 444 (no balancer)</t>
  </si>
  <si>
    <t>Skinning cradle</t>
  </si>
  <si>
    <t>three rails in the carcass cooler (plan on ~3' per carcass)</t>
  </si>
  <si>
    <t>delivery included</t>
  </si>
  <si>
    <t>Additional Equipment available</t>
  </si>
  <si>
    <r>
      <rPr>
        <rFont val="Arial"/>
        <i/>
        <color theme="1"/>
        <sz val="12.0"/>
      </rPr>
      <t>see website:</t>
    </r>
    <r>
      <rPr>
        <rFont val="Arial"/>
        <i val="0"/>
        <color theme="1"/>
        <sz val="12.0"/>
      </rPr>
      <t xml:space="preserve"> http://www.mobileprocessingplant.com/</t>
    </r>
  </si>
  <si>
    <t>Assumptions for Financials: at 1000 head per year (Year 3)</t>
  </si>
  <si>
    <t>head per day:</t>
  </si>
  <si>
    <t>Payroll Taxes &amp; Benefits Cost</t>
  </si>
  <si>
    <t>processing days per year:</t>
  </si>
  <si>
    <t>Item</t>
  </si>
  <si>
    <t>Rate</t>
  </si>
  <si>
    <t>Head Butcher</t>
  </si>
  <si>
    <t>Asst. Butcher</t>
  </si>
  <si>
    <t>total beeves processed:</t>
  </si>
  <si>
    <t>Federal payroll taxes</t>
  </si>
  <si>
    <t>average carcass weight:</t>
  </si>
  <si>
    <t>Oregon payroll taxes (new employer)</t>
  </si>
  <si>
    <t>Workers Compensation rate</t>
  </si>
  <si>
    <t>Revenues</t>
  </si>
  <si>
    <t>Vacation/sick day for Head Butcher (4 days)</t>
  </si>
  <si>
    <t>$320/day</t>
  </si>
  <si>
    <t>Kill fees at $150/head</t>
  </si>
  <si>
    <t>Vacation/sick day for Asst. Butcher (4 days)</t>
  </si>
  <si>
    <t>$240/day</t>
  </si>
  <si>
    <t>Disposal fee at $25/head</t>
  </si>
  <si>
    <t>Monthly contribution to HSA</t>
  </si>
  <si>
    <t>$20/day worked</t>
  </si>
  <si>
    <t>Total Revenues</t>
  </si>
  <si>
    <t>Expenses</t>
  </si>
  <si>
    <t>Labor</t>
  </si>
  <si>
    <t>Head Butcher annual salary (FTE)</t>
  </si>
  <si>
    <t>&lt;---- .5 FTE in years 1 and 2, full time in year 3</t>
  </si>
  <si>
    <t>Assistant Butcher annual salary (FTE)</t>
  </si>
  <si>
    <t>Payroll Taxes &amp; Benefits</t>
  </si>
  <si>
    <t>Office/clerical for scheduling, USDA recordkeeping, supply ordering, etc.</t>
  </si>
  <si>
    <t>RGF covers</t>
  </si>
  <si>
    <t>Total Labor</t>
  </si>
  <si>
    <t>Utilities</t>
  </si>
  <si>
    <t>Electricity ($50/day)</t>
  </si>
  <si>
    <t>Propane ($10/day)</t>
  </si>
  <si>
    <t>Water/Sewer costs if applicable ($5/day)</t>
  </si>
  <si>
    <t>Cell phone/internet service at site ($10/day)</t>
  </si>
  <si>
    <t>Disposal fees ($25/head)</t>
  </si>
  <si>
    <t>Total Utilities</t>
  </si>
  <si>
    <t>Supplies</t>
  </si>
  <si>
    <t>Sanitation supplies ($10/day)</t>
  </si>
  <si>
    <t>Knives/gloves ($10/day)</t>
  </si>
  <si>
    <t>Lightbulbs ($5/day)</t>
  </si>
  <si>
    <t>Other ($5/day)</t>
  </si>
  <si>
    <t>Generic E.coli testing each lot ($70/day)</t>
  </si>
  <si>
    <t>Total Supplies</t>
  </si>
  <si>
    <t>Transportation</t>
  </si>
  <si>
    <t>Leasing refrigerated vehicle ($500/month)</t>
  </si>
  <si>
    <t>Insuring refrigerated vehicle ($350/month)</t>
  </si>
  <si>
    <t>Mileage for leased vehicle to drive to cut &amp; wrap ($30/day)</t>
  </si>
  <si>
    <t>Total Transportation</t>
  </si>
  <si>
    <t>Site costs</t>
  </si>
  <si>
    <t>leasing site where MHU is parked ($20/day)</t>
  </si>
  <si>
    <t>Port-o-potty rental ($10/day)</t>
  </si>
  <si>
    <t>rental of small office trailer for USDA inspector ($20/day)</t>
  </si>
  <si>
    <t>composting/spreading wastewater &amp; offal on farm site, tractor work ($10/day)</t>
  </si>
  <si>
    <t>Total Site Costs</t>
  </si>
  <si>
    <t>Overhead</t>
  </si>
  <si>
    <t>Licenses/permits ($500 annually)</t>
  </si>
  <si>
    <t>Insurance ($1,500 annually)</t>
  </si>
  <si>
    <t>Bookkeeping costs ($20/day)</t>
  </si>
  <si>
    <t>Depreciation of MHU over 25 years ($14,000 annually)</t>
  </si>
  <si>
    <t>Other ($500 annually)</t>
  </si>
  <si>
    <t>Total Overhead</t>
  </si>
  <si>
    <t>Year 1 head per year:</t>
  </si>
  <si>
    <t xml:space="preserve">Slaughter fee: </t>
  </si>
  <si>
    <t>per head</t>
  </si>
  <si>
    <t>YEAR 1</t>
  </si>
  <si>
    <t>head per month</t>
  </si>
  <si>
    <t>Cash Flow Budget: RGF Meat Processing Facility</t>
  </si>
  <si>
    <t>Annual Expense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</si>
  <si>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</si>
  <si>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</si>
  <si>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</si>
  <si>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</si>
  <si>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</si>
  <si>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</si>
  <si>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</si>
  <si>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</si>
  <si>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</si>
  <si>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</si>
  <si>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11</t>
  </si>
  <si>
    <t>Month 12</t>
  </si>
  <si>
    <t>Revenue (Cash In)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</si>
  <si>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</si>
  <si>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</si>
  <si>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</si>
  <si>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</si>
  <si>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</si>
  <si>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</si>
  <si>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</si>
  <si>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</si>
  <si>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</si>
  <si>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</si>
  <si>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</si>
  <si>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</si>
  <si>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</t>
  </si>
  <si>
    <t>Cash Receipts from Slaughter</t>
  </si>
  <si>
    <t>Cash Receipts from Retail</t>
  </si>
  <si>
    <t>Cash Receipts from Wholesale</t>
  </si>
  <si>
    <t>Cash Available (Start Up Operating Capital)</t>
  </si>
  <si>
    <t>General Expenses (Cash Out)</t>
  </si>
  <si>
    <t>Raw Materials</t>
  </si>
  <si>
    <t>Ingredients</t>
  </si>
  <si>
    <t>Packaging</t>
  </si>
  <si>
    <t>Salary Wages</t>
  </si>
  <si>
    <t>.5 FTE head butcher, .5 FTE assistant butcher</t>
  </si>
  <si>
    <t>Payroll Taxes + Benefits</t>
  </si>
  <si>
    <t>~33% of wages above</t>
  </si>
  <si>
    <t>Contract Labor</t>
  </si>
  <si>
    <t>Dues and Subscriptions</t>
  </si>
  <si>
    <t>Property Taxes</t>
  </si>
  <si>
    <t>Testing</t>
  </si>
  <si>
    <t>$70 per every 10 head</t>
  </si>
  <si>
    <t>License</t>
  </si>
  <si>
    <t>Legal and Accounting</t>
  </si>
  <si>
    <t>Vehicle Expense</t>
  </si>
  <si>
    <t>insurance and mileage for leased vehicle (RGF covers lease cost)</t>
  </si>
  <si>
    <t>Replacement Tools</t>
  </si>
  <si>
    <t>Telephone/Internet</t>
  </si>
  <si>
    <t>Advertising</t>
  </si>
  <si>
    <t>Office Expense</t>
  </si>
  <si>
    <t>Insurance Expense</t>
  </si>
  <si>
    <t>Rent</t>
  </si>
  <si>
    <t>Travel</t>
  </si>
  <si>
    <t>Other Services</t>
  </si>
  <si>
    <t>Repairs and Maintenance</t>
  </si>
  <si>
    <t>Total General Expense (Cash Out)</t>
  </si>
  <si>
    <t>Taxes</t>
  </si>
  <si>
    <t>Cash Available</t>
  </si>
  <si>
    <t>Cash Forward</t>
  </si>
  <si>
    <t>Income Statement (P&amp;L): RGF Meat Processing Facility</t>
  </si>
  <si>
    <t>INCOME</t>
  </si>
  <si>
    <t xml:space="preserve">July </t>
  </si>
  <si>
    <t>Gross Sales</t>
  </si>
  <si>
    <t>GROSS PROFIT</t>
  </si>
  <si>
    <t>EXPENSES (General and Administrative)</t>
  </si>
  <si>
    <t>Salaries and wages</t>
  </si>
  <si>
    <t>Payroll taxes + Benefits</t>
  </si>
  <si>
    <t>Professional services</t>
  </si>
  <si>
    <t>Marketing and advertising</t>
  </si>
  <si>
    <t>Maintenance</t>
  </si>
  <si>
    <t>Depreciation</t>
  </si>
  <si>
    <t>Insurance</t>
  </si>
  <si>
    <t>Office supplies</t>
  </si>
  <si>
    <t>Postage and shipping</t>
  </si>
  <si>
    <t>Processing Supplies</t>
  </si>
  <si>
    <t>Offal disposal</t>
  </si>
  <si>
    <t>TOTAL EXPENSES</t>
  </si>
  <si>
    <t>Net income before taxes</t>
  </si>
  <si>
    <t>Provision for taxes on income</t>
  </si>
  <si>
    <t>NET PROFIT</t>
  </si>
  <si>
    <t>Year 2 head per year:</t>
  </si>
  <si>
    <t>YEAR 2</t>
  </si>
  <si>
    <t>Year 3 head per year:</t>
  </si>
  <si>
    <t>YEAR 3</t>
  </si>
  <si>
    <t>1 FTE head butcher, 1 FTE assistant butcher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</si>
</sst>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_(&quot;$&quot;* #,##0.00_);_(&quot;$&quot;* \(#,##0.00\);_(&quot;$&quot;* &quot;-&quot;??_);_(@_)"/>
    <numFmt numFmtId="165" formatCode="&quot;$&quot;#,##0.00"/>
    <numFmt numFmtId="166" formatCode="&quot;$&quot;#,##0_);[Red]\(&quot;$&quot;#,##0\)"/>
    <numFmt numFmtId="167" formatCode="&quot;$&quot;#,##0"/>
    <numFmt numFmtId="168" formatCode="0.000%"/>
    <numFmt numFmtId="169" formatCode="_(&quot;$&quot;* #,##0_);_(&quot;$&quot;* \(#,##0\);_(&quot;$&quot;* &quot;-&quot;??_);_(@_)"/>
    <numFmt numFmtId="170" formatCode="_(&quot;$&quot;* #,##0.0_);_(&quot;$&quot;* \(#,##0.0\);_(&quot;$&quot;* &quot;-&quot;??_);_(@_)"/>
  </numFmts>
  <fonts count="16">
    <font>
      <sz val="11.0"/>
      <color theme="1"/>
      <name val="Calibri"/>
      <scheme val="minor"/>
    </font>
    <font>
      <b/>
      <sz val="12.0"/>
      <color theme="1"/>
      <name val="Arial"/>
    </font>
    <font>
      <sz val="12.0"/>
      <color theme="1"/>
      <name val="Arial"/>
    </font>
    <font>
      <b/>
      <sz val="14.0"/>
      <color theme="1"/>
      <name val="Arial"/>
    </font>
    <font>
      <b/>
      <sz val="12.0"/>
      <color rgb="FF222222"/>
      <name val="Arial"/>
    </font>
    <font>
      <sz val="12.0"/>
      <color rgb="FF222222"/>
      <name val="Arial"/>
    </font>
    <font>
      <u/>
      <sz val="12.0"/>
      <color theme="10"/>
      <name val="Arial"/>
    </font>
    <font>
      <u/>
      <sz val="12.0"/>
      <color theme="10"/>
      <name val="Calibri"/>
    </font>
    <font>
      <u/>
      <sz val="12.0"/>
      <color theme="10"/>
      <name val="Arial"/>
    </font>
    <font>
      <b/>
      <u/>
      <sz val="12.0"/>
      <color theme="1"/>
      <name val="Arial"/>
    </font>
    <font>
      <b/>
      <u/>
      <sz val="12.0"/>
      <color rgb="FF222222"/>
      <name val="Arial"/>
    </font>
    <font>
      <i/>
      <sz val="12.0"/>
      <color theme="1"/>
      <name val="Arial"/>
    </font>
    <font>
      <b/>
      <color theme="1"/>
      <name val="Arial"/>
    </font>
    <font>
      <color theme="1"/>
      <name val="Arial"/>
    </font>
    <font>
      <b/>
      <i/>
      <color theme="1"/>
      <name val="Arial"/>
    </font>
    <font>
      <color theme="1"/>
      <name val="Calibri"/>
    </font>
  </fonts>
  <fills count="8">
    <fill>
      <patternFill patternType="none"/>
    </fill>
    <fill>
      <patternFill patternType="lightGray"/>
    </fill>
    <fill>
      <patternFill patternType="solid">
        <fgColor theme="6"/>
        <bgColor theme="6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</fills>
  <borders count="44">
    <border/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/>
      <right/>
      <top/>
      <bottom/>
    </border>
    <border>
      <bottom style="thin">
        <color rgb="FF000000"/>
      </bottom>
    </border>
    <border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  <bottom style="medium">
        <color rgb="FF000000"/>
      </bottom>
    </border>
    <border>
      <left style="medium">
        <color rgb="FF000000"/>
      </left>
    </border>
    <border>
      <right style="medium">
        <color rgb="FF000000"/>
      </right>
      <top/>
      <bottom/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/>
    </border>
    <border>
      <left/>
      <right/>
    </border>
    <border>
      <left/>
      <right style="medium">
        <color rgb="FF000000"/>
      </right>
    </border>
    <border>
      <left style="medium">
        <color rgb="FF000000"/>
      </left>
      <top/>
      <bottom/>
    </border>
    <border>
      <right/>
      <bottom style="medium">
        <color rgb="FF000000"/>
      </bottom>
    </border>
    <border>
      <left/>
      <right/>
      <bottom style="medium">
        <color rgb="FF000000"/>
      </bottom>
    </border>
    <border>
      <left/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/>
      <right/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medium">
        <color rgb="FF000000"/>
      </bottom>
    </border>
    <border>
      <left/>
      <right/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163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/>
    </xf>
    <xf borderId="2" fillId="2" fontId="2" numFmtId="0" xfId="0" applyBorder="1" applyFont="1"/>
    <xf borderId="0" fillId="0" fontId="2" numFmtId="0" xfId="0" applyFont="1"/>
    <xf borderId="0" fillId="0" fontId="3" numFmtId="0" xfId="0" applyFont="1"/>
    <xf borderId="0" fillId="0" fontId="4" numFmtId="0" xfId="0" applyFont="1"/>
    <xf borderId="0" fillId="0" fontId="5" numFmtId="0" xfId="0" applyFont="1"/>
    <xf borderId="0" fillId="0" fontId="6" numFmtId="0" xfId="0" applyFont="1"/>
    <xf borderId="0" fillId="0" fontId="5" numFmtId="0" xfId="0" applyAlignment="1" applyFont="1">
      <alignment shrinkToFit="0" wrapText="1"/>
    </xf>
    <xf borderId="0" fillId="0" fontId="2" numFmtId="0" xfId="0" applyAlignment="1" applyFont="1">
      <alignment shrinkToFit="0" wrapText="1"/>
    </xf>
    <xf borderId="0" fillId="0" fontId="1" numFmtId="0" xfId="0" applyFont="1"/>
    <xf quotePrefix="1" borderId="0" fillId="0" fontId="2" numFmtId="0" xfId="0" applyFont="1"/>
    <xf borderId="0" fillId="0" fontId="2" numFmtId="164" xfId="0" applyFont="1" applyNumberFormat="1"/>
    <xf borderId="2" fillId="3" fontId="1" numFmtId="164" xfId="0" applyBorder="1" applyFill="1" applyFont="1" applyNumberFormat="1"/>
    <xf borderId="3" fillId="0" fontId="2" numFmtId="0" xfId="0" applyBorder="1" applyFont="1"/>
    <xf borderId="3" fillId="0" fontId="2" numFmtId="164" xfId="0" applyBorder="1" applyFont="1" applyNumberFormat="1"/>
    <xf borderId="0" fillId="0" fontId="1" numFmtId="164" xfId="0" applyFont="1" applyNumberFormat="1"/>
    <xf borderId="0" fillId="0" fontId="2" numFmtId="164" xfId="0" applyAlignment="1" applyFont="1" applyNumberFormat="1">
      <alignment readingOrder="0"/>
    </xf>
    <xf borderId="2" fillId="3" fontId="1" numFmtId="0" xfId="0" applyAlignment="1" applyBorder="1" applyFont="1">
      <alignment horizontal="right" readingOrder="0"/>
    </xf>
    <xf borderId="2" fillId="4" fontId="1" numFmtId="0" xfId="0" applyBorder="1" applyFill="1" applyFont="1"/>
    <xf borderId="2" fillId="4" fontId="2" numFmtId="0" xfId="0" applyBorder="1" applyFont="1"/>
    <xf borderId="0" fillId="0" fontId="7" numFmtId="0" xfId="0" applyFont="1"/>
    <xf quotePrefix="1" borderId="0" fillId="0" fontId="8" numFmtId="0" xfId="0" applyFont="1"/>
    <xf borderId="3" fillId="0" fontId="2" numFmtId="0" xfId="0" applyAlignment="1" applyBorder="1" applyFont="1">
      <alignment horizontal="center" shrinkToFit="0" wrapText="1"/>
    </xf>
    <xf borderId="0" fillId="0" fontId="2" numFmtId="0" xfId="0" applyAlignment="1" applyFont="1">
      <alignment horizontal="center"/>
    </xf>
    <xf borderId="0" fillId="0" fontId="2" numFmtId="164" xfId="0" applyAlignment="1" applyFont="1" applyNumberFormat="1">
      <alignment horizontal="center"/>
    </xf>
    <xf borderId="2" fillId="3" fontId="2" numFmtId="164" xfId="0" applyAlignment="1" applyBorder="1" applyFont="1" applyNumberFormat="1">
      <alignment horizontal="center"/>
    </xf>
    <xf borderId="0" fillId="0" fontId="9" numFmtId="0" xfId="0" applyFont="1"/>
    <xf borderId="0" fillId="0" fontId="10" numFmtId="0" xfId="0" applyFont="1"/>
    <xf borderId="0" fillId="0" fontId="11" numFmtId="0" xfId="0" applyFont="1"/>
    <xf borderId="4" fillId="0" fontId="12" numFmtId="0" xfId="0" applyAlignment="1" applyBorder="1" applyFont="1">
      <alignment vertical="bottom"/>
    </xf>
    <xf borderId="0" fillId="4" fontId="12" numFmtId="164" xfId="0" applyAlignment="1" applyFont="1" applyNumberFormat="1">
      <alignment vertical="bottom"/>
    </xf>
    <xf borderId="0" fillId="0" fontId="13" numFmtId="0" xfId="0" applyAlignment="1" applyFont="1">
      <alignment horizontal="right" shrinkToFit="0" vertical="bottom" wrapText="1"/>
    </xf>
    <xf borderId="0" fillId="0" fontId="13" numFmtId="3" xfId="0" applyAlignment="1" applyFont="1" applyNumberFormat="1">
      <alignment horizontal="right" vertical="bottom"/>
    </xf>
    <xf borderId="0" fillId="0" fontId="12" numFmtId="0" xfId="0" applyAlignment="1" applyFont="1">
      <alignment vertical="bottom"/>
    </xf>
    <xf borderId="0" fillId="0" fontId="13" numFmtId="0" xfId="0" applyAlignment="1" applyFont="1">
      <alignment vertical="bottom"/>
    </xf>
    <xf borderId="0" fillId="0" fontId="13" numFmtId="10" xfId="0" applyAlignment="1" applyFont="1" applyNumberFormat="1">
      <alignment horizontal="right" vertical="bottom"/>
    </xf>
    <xf borderId="0" fillId="0" fontId="13" numFmtId="165" xfId="0" applyAlignment="1" applyFont="1" applyNumberFormat="1">
      <alignment horizontal="right" vertical="bottom"/>
    </xf>
    <xf borderId="0" fillId="0" fontId="13" numFmtId="165" xfId="0" applyAlignment="1" applyFont="1" applyNumberFormat="1">
      <alignment vertical="bottom"/>
    </xf>
    <xf borderId="0" fillId="0" fontId="13" numFmtId="164" xfId="0" applyAlignment="1" applyFont="1" applyNumberFormat="1">
      <alignment vertical="bottom"/>
    </xf>
    <xf borderId="0" fillId="0" fontId="13" numFmtId="0" xfId="0" applyAlignment="1" applyFont="1">
      <alignment horizontal="right" vertical="bottom"/>
    </xf>
    <xf borderId="0" fillId="0" fontId="13" numFmtId="164" xfId="0" applyAlignment="1" applyFont="1" applyNumberFormat="1">
      <alignment horizontal="right" vertical="bottom"/>
    </xf>
    <xf borderId="4" fillId="0" fontId="13" numFmtId="0" xfId="0" applyAlignment="1" applyBorder="1" applyFont="1">
      <alignment vertical="bottom"/>
    </xf>
    <xf borderId="4" fillId="0" fontId="13" numFmtId="0" xfId="0" applyAlignment="1" applyBorder="1" applyFont="1">
      <alignment horizontal="right" vertical="bottom"/>
    </xf>
    <xf borderId="4" fillId="0" fontId="13" numFmtId="165" xfId="0" applyAlignment="1" applyBorder="1" applyFont="1" applyNumberFormat="1">
      <alignment horizontal="right" vertical="bottom"/>
    </xf>
    <xf borderId="0" fillId="0" fontId="12" numFmtId="0" xfId="0" applyAlignment="1" applyFont="1">
      <alignment horizontal="right" shrinkToFit="0" vertical="bottom" wrapText="1"/>
    </xf>
    <xf borderId="0" fillId="0" fontId="12" numFmtId="164" xfId="0" applyAlignment="1" applyFont="1" applyNumberFormat="1">
      <alignment horizontal="right" vertical="bottom"/>
    </xf>
    <xf borderId="0" fillId="0" fontId="12" numFmtId="0" xfId="0" applyAlignment="1" applyFont="1">
      <alignment horizontal="right" vertical="bottom"/>
    </xf>
    <xf borderId="0" fillId="0" fontId="12" numFmtId="165" xfId="0" applyAlignment="1" applyFont="1" applyNumberFormat="1">
      <alignment horizontal="right" vertical="bottom"/>
    </xf>
    <xf borderId="0" fillId="0" fontId="14" numFmtId="0" xfId="0" applyAlignment="1" applyFont="1">
      <alignment shrinkToFit="0" vertical="bottom" wrapText="1"/>
    </xf>
    <xf borderId="0" fillId="0" fontId="13" numFmtId="164" xfId="0" applyAlignment="1" applyFont="1" applyNumberFormat="1">
      <alignment horizontal="right" readingOrder="0" vertical="bottom"/>
    </xf>
    <xf borderId="0" fillId="0" fontId="15" numFmtId="0" xfId="0" applyFont="1"/>
    <xf borderId="0" fillId="0" fontId="15" numFmtId="165" xfId="0" applyFont="1" applyNumberFormat="1"/>
    <xf borderId="0" fillId="0" fontId="12" numFmtId="165" xfId="0" applyAlignment="1" applyFont="1" applyNumberFormat="1">
      <alignment vertical="bottom"/>
    </xf>
    <xf borderId="0" fillId="3" fontId="13" numFmtId="164" xfId="0" applyAlignment="1" applyFont="1" applyNumberFormat="1">
      <alignment vertical="bottom"/>
    </xf>
    <xf borderId="0" fillId="5" fontId="13" numFmtId="0" xfId="0" applyAlignment="1" applyFill="1" applyFont="1">
      <alignment horizontal="right" shrinkToFit="0" vertical="bottom" wrapText="1"/>
    </xf>
    <xf borderId="0" fillId="0" fontId="1" numFmtId="0" xfId="0" applyAlignment="1" applyFont="1">
      <alignment horizontal="right"/>
    </xf>
    <xf borderId="2" fillId="3" fontId="1" numFmtId="0" xfId="0" applyBorder="1" applyFont="1"/>
    <xf borderId="2" fillId="3" fontId="1" numFmtId="166" xfId="0" applyBorder="1" applyFont="1" applyNumberFormat="1"/>
    <xf borderId="0" fillId="0" fontId="1" numFmtId="167" xfId="0" applyFont="1" applyNumberFormat="1"/>
    <xf borderId="0" fillId="0" fontId="2" numFmtId="166" xfId="0" applyFont="1" applyNumberFormat="1"/>
    <xf borderId="0" fillId="0" fontId="3" numFmtId="0" xfId="0" applyAlignment="1" applyFont="1">
      <alignment horizontal="left"/>
    </xf>
    <xf borderId="0" fillId="0" fontId="2" numFmtId="167" xfId="0" applyFont="1" applyNumberFormat="1"/>
    <xf borderId="0" fillId="0" fontId="15" numFmtId="10" xfId="0" applyFont="1" applyNumberFormat="1"/>
    <xf borderId="0" fillId="0" fontId="2" numFmtId="0" xfId="0" applyAlignment="1" applyFont="1">
      <alignment horizontal="right"/>
    </xf>
    <xf borderId="0" fillId="0" fontId="11" numFmtId="167" xfId="0" applyAlignment="1" applyFont="1" applyNumberFormat="1">
      <alignment horizontal="right"/>
    </xf>
    <xf borderId="0" fillId="0" fontId="2" numFmtId="3" xfId="0" applyFont="1" applyNumberFormat="1"/>
    <xf borderId="1" fillId="2" fontId="1" numFmtId="0" xfId="0" applyAlignment="1" applyBorder="1" applyFont="1">
      <alignment horizontal="left" shrinkToFit="0" wrapText="1"/>
    </xf>
    <xf borderId="5" fillId="6" fontId="1" numFmtId="167" xfId="0" applyAlignment="1" applyBorder="1" applyFill="1" applyFont="1" applyNumberFormat="1">
      <alignment horizontal="center" shrinkToFit="0" wrapText="1"/>
    </xf>
    <xf borderId="6" fillId="6" fontId="1" numFmtId="0" xfId="0" applyAlignment="1" applyBorder="1" applyFont="1">
      <alignment horizontal="center" shrinkToFit="0" wrapText="1"/>
    </xf>
    <xf borderId="7" fillId="6" fontId="1" numFmtId="0" xfId="0" applyAlignment="1" applyBorder="1" applyFont="1">
      <alignment horizontal="center" shrinkToFit="0" wrapText="1"/>
    </xf>
    <xf borderId="1" fillId="6" fontId="2" numFmtId="0" xfId="0" applyAlignment="1" applyBorder="1" applyFont="1">
      <alignment horizontal="center" shrinkToFit="0" wrapText="1"/>
    </xf>
    <xf borderId="8" fillId="6" fontId="2" numFmtId="0" xfId="0" applyAlignment="1" applyBorder="1" applyFont="1">
      <alignment horizontal="center" shrinkToFit="0" wrapText="1"/>
    </xf>
    <xf borderId="0" fillId="0" fontId="2" numFmtId="0" xfId="0" applyAlignment="1" applyFont="1">
      <alignment horizontal="center" shrinkToFit="0" wrapText="1"/>
    </xf>
    <xf borderId="9" fillId="6" fontId="1" numFmtId="0" xfId="0" applyAlignment="1" applyBorder="1" applyFont="1">
      <alignment horizontal="left"/>
    </xf>
    <xf borderId="9" fillId="0" fontId="1" numFmtId="167" xfId="0" applyAlignment="1" applyBorder="1" applyFont="1" applyNumberFormat="1">
      <alignment horizontal="center"/>
    </xf>
    <xf borderId="5" fillId="0" fontId="1" numFmtId="16" xfId="0" applyAlignment="1" applyBorder="1" applyFont="1" applyNumberFormat="1">
      <alignment horizontal="center"/>
    </xf>
    <xf borderId="10" fillId="0" fontId="1" numFmtId="16" xfId="0" applyAlignment="1" applyBorder="1" applyFont="1" applyNumberFormat="1">
      <alignment horizontal="center"/>
    </xf>
    <xf borderId="11" fillId="0" fontId="1" numFmtId="16" xfId="0" applyAlignment="1" applyBorder="1" applyFont="1" applyNumberFormat="1">
      <alignment horizontal="center"/>
    </xf>
    <xf borderId="12" fillId="6" fontId="2" numFmtId="0" xfId="0" applyAlignment="1" applyBorder="1" applyFont="1">
      <alignment horizontal="center"/>
    </xf>
    <xf borderId="13" fillId="0" fontId="1" numFmtId="0" xfId="0" applyAlignment="1" applyBorder="1" applyFont="1">
      <alignment horizontal="center"/>
    </xf>
    <xf borderId="14" fillId="0" fontId="2" numFmtId="0" xfId="0" applyAlignment="1" applyBorder="1" applyFont="1">
      <alignment horizontal="left"/>
    </xf>
    <xf borderId="14" fillId="0" fontId="2" numFmtId="167" xfId="0" applyAlignment="1" applyBorder="1" applyFont="1" applyNumberFormat="1">
      <alignment horizontal="center"/>
    </xf>
    <xf borderId="5" fillId="0" fontId="2" numFmtId="167" xfId="0" applyAlignment="1" applyBorder="1" applyFont="1" applyNumberFormat="1">
      <alignment horizontal="center"/>
    </xf>
    <xf borderId="10" fillId="0" fontId="2" numFmtId="167" xfId="0" applyAlignment="1" applyBorder="1" applyFont="1" applyNumberFormat="1">
      <alignment horizontal="center"/>
    </xf>
    <xf borderId="11" fillId="0" fontId="2" numFmtId="167" xfId="0" applyAlignment="1" applyBorder="1" applyFont="1" applyNumberFormat="1">
      <alignment horizontal="center"/>
    </xf>
    <xf borderId="15" fillId="6" fontId="2" numFmtId="167" xfId="0" applyAlignment="1" applyBorder="1" applyFont="1" applyNumberFormat="1">
      <alignment horizontal="center"/>
    </xf>
    <xf borderId="16" fillId="0" fontId="1" numFmtId="167" xfId="0" applyAlignment="1" applyBorder="1" applyFont="1" applyNumberFormat="1">
      <alignment horizontal="center"/>
    </xf>
    <xf borderId="0" fillId="0" fontId="2" numFmtId="167" xfId="0" applyAlignment="1" applyFont="1" applyNumberFormat="1">
      <alignment horizontal="center"/>
    </xf>
    <xf borderId="16" fillId="0" fontId="2" numFmtId="167" xfId="0" applyAlignment="1" applyBorder="1" applyFont="1" applyNumberFormat="1">
      <alignment horizontal="center"/>
    </xf>
    <xf borderId="14" fillId="0" fontId="2" numFmtId="0" xfId="0" applyAlignment="1" applyBorder="1" applyFont="1">
      <alignment horizontal="center"/>
    </xf>
    <xf borderId="17" fillId="0" fontId="2" numFmtId="0" xfId="0" applyAlignment="1" applyBorder="1" applyFont="1">
      <alignment horizontal="left"/>
    </xf>
    <xf borderId="17" fillId="0" fontId="1" numFmtId="167" xfId="0" applyAlignment="1" applyBorder="1" applyFont="1" applyNumberFormat="1">
      <alignment horizontal="center"/>
    </xf>
    <xf borderId="4" fillId="0" fontId="1" numFmtId="167" xfId="0" applyAlignment="1" applyBorder="1" applyFont="1" applyNumberFormat="1">
      <alignment horizontal="center"/>
    </xf>
    <xf borderId="18" fillId="0" fontId="1" numFmtId="167" xfId="0" applyAlignment="1" applyBorder="1" applyFont="1" applyNumberFormat="1">
      <alignment horizontal="center"/>
    </xf>
    <xf borderId="14" fillId="6" fontId="2" numFmtId="167" xfId="0" applyAlignment="1" applyBorder="1" applyFont="1" applyNumberFormat="1">
      <alignment horizontal="center"/>
    </xf>
    <xf borderId="19" fillId="6" fontId="2" numFmtId="168" xfId="0" applyAlignment="1" applyBorder="1" applyFont="1" applyNumberFormat="1">
      <alignment horizontal="center"/>
    </xf>
    <xf borderId="20" fillId="6" fontId="2" numFmtId="167" xfId="0" applyAlignment="1" applyBorder="1" applyFont="1" applyNumberFormat="1">
      <alignment horizontal="center"/>
    </xf>
    <xf borderId="21" fillId="6" fontId="2" numFmtId="167" xfId="0" applyAlignment="1" applyBorder="1" applyFont="1" applyNumberFormat="1">
      <alignment horizontal="center"/>
    </xf>
    <xf borderId="12" fillId="6" fontId="2" numFmtId="167" xfId="0" applyAlignment="1" applyBorder="1" applyFont="1" applyNumberFormat="1">
      <alignment horizontal="center"/>
    </xf>
    <xf borderId="7" fillId="6" fontId="1" numFmtId="167" xfId="0" applyAlignment="1" applyBorder="1" applyFont="1" applyNumberFormat="1">
      <alignment horizontal="center"/>
    </xf>
    <xf borderId="5" fillId="0" fontId="2" numFmtId="0" xfId="0" applyAlignment="1" applyBorder="1" applyFont="1">
      <alignment horizontal="left"/>
    </xf>
    <xf borderId="0" fillId="0" fontId="1" numFmtId="167" xfId="0" applyAlignment="1" applyFont="1" applyNumberFormat="1">
      <alignment horizontal="center"/>
    </xf>
    <xf borderId="22" fillId="6" fontId="2" numFmtId="0" xfId="0" applyAlignment="1" applyBorder="1" applyFont="1">
      <alignment horizontal="center"/>
    </xf>
    <xf borderId="14" fillId="0" fontId="2" numFmtId="0" xfId="0" applyBorder="1" applyFont="1"/>
    <xf borderId="14" fillId="0" fontId="2" numFmtId="0" xfId="0" applyAlignment="1" applyBorder="1" applyFont="1">
      <alignment shrinkToFit="0" vertical="bottom" wrapText="0"/>
    </xf>
    <xf borderId="0" fillId="0" fontId="2" numFmtId="0" xfId="0" applyAlignment="1" applyFont="1">
      <alignment readingOrder="0"/>
    </xf>
    <xf borderId="17" fillId="0" fontId="2" numFmtId="167" xfId="0" applyAlignment="1" applyBorder="1" applyFont="1" applyNumberFormat="1">
      <alignment horizontal="center"/>
    </xf>
    <xf borderId="4" fillId="0" fontId="2" numFmtId="167" xfId="0" applyAlignment="1" applyBorder="1" applyFont="1" applyNumberFormat="1">
      <alignment horizontal="center"/>
    </xf>
    <xf borderId="18" fillId="0" fontId="2" numFmtId="167" xfId="0" applyAlignment="1" applyBorder="1" applyFont="1" applyNumberFormat="1">
      <alignment horizontal="center"/>
    </xf>
    <xf borderId="9" fillId="6" fontId="2" numFmtId="167" xfId="0" applyAlignment="1" applyBorder="1" applyFont="1" applyNumberFormat="1">
      <alignment horizontal="center"/>
    </xf>
    <xf borderId="23" fillId="6" fontId="2" numFmtId="167" xfId="0" applyAlignment="1" applyBorder="1" applyFont="1" applyNumberFormat="1">
      <alignment horizontal="center"/>
    </xf>
    <xf borderId="24" fillId="6" fontId="2" numFmtId="167" xfId="0" applyAlignment="1" applyBorder="1" applyFont="1" applyNumberFormat="1">
      <alignment horizontal="center"/>
    </xf>
    <xf borderId="25" fillId="6" fontId="2" numFmtId="167" xfId="0" applyAlignment="1" applyBorder="1" applyFont="1" applyNumberFormat="1">
      <alignment horizontal="center"/>
    </xf>
    <xf borderId="6" fillId="6" fontId="1" numFmtId="167" xfId="0" applyAlignment="1" applyBorder="1" applyFont="1" applyNumberFormat="1">
      <alignment horizontal="center"/>
    </xf>
    <xf borderId="26" fillId="0" fontId="2" numFmtId="0" xfId="0" applyAlignment="1" applyBorder="1" applyFont="1">
      <alignment horizontal="left"/>
    </xf>
    <xf borderId="26" fillId="0" fontId="2" numFmtId="167" xfId="0" applyAlignment="1" applyBorder="1" applyFont="1" applyNumberFormat="1">
      <alignment horizontal="center"/>
    </xf>
    <xf borderId="10" fillId="0" fontId="1" numFmtId="167" xfId="0" applyAlignment="1" applyBorder="1" applyFont="1" applyNumberFormat="1">
      <alignment horizontal="center"/>
    </xf>
    <xf borderId="27" fillId="0" fontId="2" numFmtId="0" xfId="0" applyAlignment="1" applyBorder="1" applyFont="1">
      <alignment horizontal="left"/>
    </xf>
    <xf borderId="27" fillId="0" fontId="2" numFmtId="167" xfId="0" applyAlignment="1" applyBorder="1" applyFont="1" applyNumberFormat="1">
      <alignment horizontal="center"/>
    </xf>
    <xf borderId="26" fillId="0" fontId="1" numFmtId="167" xfId="0" applyAlignment="1" applyBorder="1" applyFont="1" applyNumberFormat="1">
      <alignment horizontal="center"/>
    </xf>
    <xf borderId="27" fillId="0" fontId="1" numFmtId="167" xfId="0" applyAlignment="1" applyBorder="1" applyFont="1" applyNumberFormat="1">
      <alignment horizontal="center"/>
    </xf>
    <xf borderId="28" fillId="6" fontId="2" numFmtId="167" xfId="0" applyAlignment="1" applyBorder="1" applyFont="1" applyNumberFormat="1">
      <alignment horizontal="center"/>
    </xf>
    <xf borderId="28" fillId="6" fontId="2" numFmtId="0" xfId="0" applyAlignment="1" applyBorder="1" applyFont="1">
      <alignment horizontal="center"/>
    </xf>
    <xf borderId="1" fillId="2" fontId="1" numFmtId="169" xfId="0" applyAlignment="1" applyBorder="1" applyFont="1" applyNumberFormat="1">
      <alignment horizontal="left"/>
    </xf>
    <xf borderId="2" fillId="2" fontId="2" numFmtId="169" xfId="0" applyBorder="1" applyFont="1" applyNumberFormat="1"/>
    <xf borderId="0" fillId="0" fontId="2" numFmtId="169" xfId="0" applyFont="1" applyNumberFormat="1"/>
    <xf borderId="0" fillId="0" fontId="1" numFmtId="169" xfId="0" applyFont="1" applyNumberFormat="1"/>
    <xf borderId="29" fillId="7" fontId="1" numFmtId="169" xfId="0" applyBorder="1" applyFill="1" applyFont="1" applyNumberFormat="1"/>
    <xf borderId="30" fillId="7" fontId="1" numFmtId="169" xfId="0" applyBorder="1" applyFont="1" applyNumberFormat="1"/>
    <xf borderId="31" fillId="7" fontId="1" numFmtId="169" xfId="0" applyAlignment="1" applyBorder="1" applyFont="1" applyNumberFormat="1">
      <alignment horizontal="center"/>
    </xf>
    <xf borderId="32" fillId="0" fontId="2" numFmtId="169" xfId="0" applyBorder="1" applyFont="1" applyNumberFormat="1"/>
    <xf borderId="33" fillId="0" fontId="2" numFmtId="169" xfId="0" applyBorder="1" applyFont="1" applyNumberFormat="1"/>
    <xf borderId="34" fillId="0" fontId="2" numFmtId="169" xfId="0" applyBorder="1" applyFont="1" applyNumberFormat="1"/>
    <xf borderId="35" fillId="7" fontId="1" numFmtId="169" xfId="0" applyBorder="1" applyFont="1" applyNumberFormat="1"/>
    <xf borderId="36" fillId="7" fontId="1" numFmtId="169" xfId="0" applyBorder="1" applyFont="1" applyNumberFormat="1"/>
    <xf borderId="34" fillId="7" fontId="1" numFmtId="169" xfId="0" applyBorder="1" applyFont="1" applyNumberFormat="1"/>
    <xf borderId="14" fillId="0" fontId="2" numFmtId="169" xfId="0" applyBorder="1" applyFont="1" applyNumberFormat="1"/>
    <xf borderId="37" fillId="0" fontId="2" numFmtId="169" xfId="0" applyBorder="1" applyFont="1" applyNumberFormat="1"/>
    <xf borderId="38" fillId="7" fontId="1" numFmtId="169" xfId="0" applyBorder="1" applyFont="1" applyNumberFormat="1"/>
    <xf borderId="39" fillId="7" fontId="1" numFmtId="169" xfId="0" applyBorder="1" applyFont="1" applyNumberFormat="1"/>
    <xf borderId="40" fillId="7" fontId="1" numFmtId="169" xfId="0" applyBorder="1" applyFont="1" applyNumberFormat="1"/>
    <xf borderId="14" fillId="4" fontId="2" numFmtId="169" xfId="0" applyBorder="1" applyFont="1" applyNumberFormat="1"/>
    <xf borderId="0" fillId="0" fontId="15" numFmtId="169" xfId="0" applyFont="1" applyNumberFormat="1"/>
    <xf borderId="41" fillId="7" fontId="1" numFmtId="169" xfId="0" applyBorder="1" applyFont="1" applyNumberFormat="1"/>
    <xf borderId="42" fillId="7" fontId="1" numFmtId="169" xfId="0" applyBorder="1" applyFont="1" applyNumberFormat="1"/>
    <xf borderId="43" fillId="7" fontId="1" numFmtId="169" xfId="0" applyBorder="1" applyFont="1" applyNumberFormat="1"/>
    <xf borderId="29" fillId="7" fontId="1" numFmtId="0" xfId="0" applyBorder="1" applyFont="1"/>
    <xf borderId="30" fillId="7" fontId="1" numFmtId="0" xfId="0" applyAlignment="1" applyBorder="1" applyFont="1">
      <alignment horizontal="center"/>
    </xf>
    <xf borderId="31" fillId="7" fontId="1" numFmtId="0" xfId="0" applyAlignment="1" applyBorder="1" applyFont="1">
      <alignment horizontal="center"/>
    </xf>
    <xf borderId="32" fillId="0" fontId="2" numFmtId="0" xfId="0" applyBorder="1" applyFont="1"/>
    <xf borderId="35" fillId="7" fontId="1" numFmtId="0" xfId="0" applyBorder="1" applyFont="1"/>
    <xf borderId="0" fillId="0" fontId="2" numFmtId="170" xfId="0" applyFont="1" applyNumberFormat="1"/>
    <xf borderId="37" fillId="0" fontId="2" numFmtId="170" xfId="0" applyBorder="1" applyFont="1" applyNumberFormat="1"/>
    <xf borderId="38" fillId="7" fontId="1" numFmtId="0" xfId="0" applyBorder="1" applyFont="1"/>
    <xf borderId="39" fillId="7" fontId="1" numFmtId="170" xfId="0" applyBorder="1" applyFont="1" applyNumberFormat="1"/>
    <xf borderId="40" fillId="7" fontId="1" numFmtId="170" xfId="0" applyBorder="1" applyFont="1" applyNumberFormat="1"/>
    <xf borderId="36" fillId="7" fontId="1" numFmtId="170" xfId="0" applyBorder="1" applyFont="1" applyNumberFormat="1"/>
    <xf borderId="34" fillId="7" fontId="1" numFmtId="170" xfId="0" applyBorder="1" applyFont="1" applyNumberFormat="1"/>
    <xf borderId="41" fillId="7" fontId="1" numFmtId="0" xfId="0" applyBorder="1" applyFont="1"/>
    <xf borderId="42" fillId="7" fontId="1" numFmtId="170" xfId="0" applyBorder="1" applyFont="1" applyNumberFormat="1"/>
    <xf borderId="43" fillId="7" fontId="1" numFmtId="170" xfId="0" applyBorder="1" applyFont="1" applyNumberFormat="1"/>
    <xf borderId="30" fillId="7" fontId="1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customschemas.google.com/relationships/workbookmetadata" Target="metadata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0</xdr:colOff>
      <xdr:row>2</xdr:row>
      <xdr:rowOff>0</xdr:rowOff>
    </xdr:from>
    <xdr:ext cx="6553200" cy="98774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</xdr:row>
      <xdr:rowOff>9525</xdr:rowOff>
    </xdr:from>
    <xdr:ext cx="6772275" cy="98774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42</xdr:row>
      <xdr:rowOff>0</xdr:rowOff>
    </xdr:from>
    <xdr:ext cx="6553200" cy="9458325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42</xdr:row>
      <xdr:rowOff>0</xdr:rowOff>
    </xdr:from>
    <xdr:ext cx="6772275" cy="9458325"/>
    <xdr:pic>
      <xdr:nvPicPr>
        <xdr:cNvPr id="0" name="image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bob@friesla.com" TargetMode="External"/><Relationship Id="rId2" Type="http://schemas.openxmlformats.org/officeDocument/2006/relationships/hyperlink" Target="http://www.mobileprocessingplant.com/" TargetMode="External"/><Relationship Id="rId3" Type="http://schemas.openxmlformats.org/officeDocument/2006/relationships/hyperlink" Target="mailto:mobileprocessing10@gmail.co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/>
  </sheetPr>
  <sheetViews>
    <sheetView workbookViewId="0"/>
  </sheetViews>
  <sheetFormatPr customHeight="1" defaultColWidth="14.43" defaultRowHeight="15.0"/>
  <cols>
    <col customWidth="1" min="1" max="1" width="10.86"/>
    <col customWidth="1" min="2" max="2" width="16.14"/>
    <col customWidth="1" min="3" max="3" width="21.71"/>
    <col customWidth="1" min="4" max="5" width="14.0"/>
    <col customWidth="1" min="6" max="6" width="16.0"/>
    <col customWidth="1" min="7" max="7" width="14.0"/>
    <col customWidth="1" min="8" max="8" width="10.86"/>
    <col customWidth="1" min="9" max="27" width="10.71"/>
  </cols>
  <sheetData>
    <row r="1" ht="15.75" customHeight="1">
      <c r="A1" s="1" t="s">
        <v>0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ht="15.7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ht="15.75" customHeight="1">
      <c r="A3" s="4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ht="15.75" customHeight="1">
      <c r="A4" s="3" t="s">
        <v>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ht="15.75" customHeight="1">
      <c r="A5" s="5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ht="15.75" customHeight="1">
      <c r="A6" s="3" t="s">
        <v>3</v>
      </c>
      <c r="B6" s="6" t="s">
        <v>4</v>
      </c>
      <c r="C6" s="3"/>
      <c r="D6" s="3"/>
      <c r="E6" s="3" t="s">
        <v>5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ht="15.75" customHeight="1">
      <c r="A7" s="3"/>
      <c r="B7" s="3" t="s">
        <v>6</v>
      </c>
      <c r="C7" s="3"/>
      <c r="D7" s="3"/>
      <c r="E7" s="3" t="s">
        <v>7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ht="15.75" customHeight="1">
      <c r="A8" s="3"/>
      <c r="B8" s="7" t="s">
        <v>8</v>
      </c>
      <c r="C8" s="3"/>
      <c r="D8" s="3"/>
      <c r="E8" s="3" t="s">
        <v>9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ht="15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ht="15.75" customHeight="1">
      <c r="A10" s="8"/>
      <c r="B10" s="9"/>
      <c r="C10" s="9"/>
      <c r="D10" s="9"/>
      <c r="E10" s="10" t="s">
        <v>10</v>
      </c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ht="15.75" customHeight="1">
      <c r="A11" s="6"/>
      <c r="B11" s="3"/>
      <c r="C11" s="3"/>
      <c r="D11" s="3"/>
      <c r="E11" s="11" t="s">
        <v>11</v>
      </c>
      <c r="F11" s="12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ht="15.75" customHeight="1">
      <c r="A12" s="6" t="s">
        <v>12</v>
      </c>
      <c r="B12" s="3"/>
      <c r="C12" s="3"/>
      <c r="D12" s="3"/>
      <c r="E12" s="3" t="s">
        <v>13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ht="15.75" customHeight="1">
      <c r="A13" s="3" t="s">
        <v>14</v>
      </c>
      <c r="B13" s="3"/>
      <c r="C13" s="3" t="s">
        <v>15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ht="15.75" customHeight="1">
      <c r="A14" s="3" t="s">
        <v>16</v>
      </c>
      <c r="B14" s="3"/>
      <c r="C14" s="13">
        <v>433000.0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ht="15.75" customHeight="1">
      <c r="A15" s="3"/>
      <c r="B15" s="3"/>
      <c r="C15" s="12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ht="15.75" customHeight="1">
      <c r="A16" s="3" t="s">
        <v>17</v>
      </c>
      <c r="B16" s="3"/>
      <c r="C16" s="12">
        <f>C14</f>
        <v>433000</v>
      </c>
      <c r="D16" s="3"/>
      <c r="E16" s="3"/>
      <c r="F16" s="3"/>
      <c r="G16" s="3"/>
      <c r="H16" s="6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ht="15.75" customHeight="1">
      <c r="A17" s="3" t="s">
        <v>18</v>
      </c>
      <c r="B17" s="3"/>
      <c r="C17" s="12">
        <v>100000.0</v>
      </c>
      <c r="D17" s="3"/>
      <c r="E17" s="3"/>
      <c r="F17" s="3"/>
      <c r="G17" s="3"/>
      <c r="H17" s="6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ht="15.75" customHeight="1">
      <c r="A18" s="3" t="s">
        <v>19</v>
      </c>
      <c r="B18" s="3"/>
      <c r="C18" s="12">
        <v>5000.0</v>
      </c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ht="15.75" customHeight="1">
      <c r="A19" s="3" t="s">
        <v>20</v>
      </c>
      <c r="B19" s="3"/>
      <c r="C19" s="12">
        <v>5000.0</v>
      </c>
      <c r="D19" s="3"/>
      <c r="E19" s="3"/>
      <c r="F19" s="3"/>
      <c r="G19" s="3"/>
      <c r="H19" s="1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ht="15.75" customHeight="1">
      <c r="A20" s="14" t="s">
        <v>21</v>
      </c>
      <c r="B20" s="14"/>
      <c r="C20" s="15">
        <v>5000.0</v>
      </c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ht="15.75" customHeight="1">
      <c r="A21" s="10" t="s">
        <v>22</v>
      </c>
      <c r="B21" s="10"/>
      <c r="C21" s="16">
        <f>SUM(C16:C20)</f>
        <v>548000</v>
      </c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ht="15.75" customHeight="1">
      <c r="A22" s="6"/>
      <c r="B22" s="3"/>
      <c r="C22" s="12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ht="15.75" customHeight="1">
      <c r="A23" s="3" t="s">
        <v>23</v>
      </c>
      <c r="B23" s="3"/>
      <c r="C23" s="17">
        <v>45000.0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ht="15.75" customHeight="1">
      <c r="A24" s="3"/>
      <c r="B24" s="18" t="s">
        <v>24</v>
      </c>
      <c r="C24" s="13">
        <f>C21+C23</f>
        <v>593000</v>
      </c>
      <c r="D24" s="19"/>
      <c r="E24" s="20"/>
      <c r="F24" s="20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ht="15.75" customHeight="1">
      <c r="A25" s="3"/>
      <c r="B25" s="3"/>
      <c r="C25" s="3"/>
      <c r="D25" s="3"/>
      <c r="E25" s="3"/>
      <c r="F25" s="3"/>
      <c r="G25" s="9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ht="15.75" customHeight="1">
      <c r="A26" s="3" t="s">
        <v>25</v>
      </c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ht="15.75" customHeight="1">
      <c r="A27" s="3" t="s">
        <v>26</v>
      </c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ht="15.75" customHeight="1">
      <c r="A28" s="3" t="s">
        <v>27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ht="15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ht="15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ht="15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ht="15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ht="15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ht="15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ht="15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ht="15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ht="15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ht="15.75" customHeight="1">
      <c r="A44" s="5" t="s">
        <v>28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ht="15.75" customHeight="1">
      <c r="A45" s="21" t="s">
        <v>29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ht="15.75" customHeight="1">
      <c r="A47" s="6" t="s">
        <v>30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ht="15.75" customHeight="1">
      <c r="A48" s="6" t="s">
        <v>31</v>
      </c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ht="15.75" customHeight="1">
      <c r="A49" s="22" t="s">
        <v>32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ht="15.75" customHeight="1">
      <c r="A50" s="7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ht="15.75" customHeight="1">
      <c r="A51" s="8"/>
      <c r="B51" s="9"/>
      <c r="C51" s="9"/>
      <c r="D51" s="9"/>
      <c r="E51" s="23" t="s">
        <v>33</v>
      </c>
      <c r="F51" s="23" t="s">
        <v>34</v>
      </c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ht="15.75" customHeight="1">
      <c r="A52" s="6" t="s">
        <v>35</v>
      </c>
      <c r="B52" s="3"/>
      <c r="C52" s="3"/>
      <c r="D52" s="3"/>
      <c r="E52" s="24">
        <v>10.0</v>
      </c>
      <c r="F52" s="25">
        <v>175000.0</v>
      </c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ht="15.75" customHeight="1">
      <c r="A53" s="6" t="s">
        <v>12</v>
      </c>
      <c r="B53" s="3"/>
      <c r="C53" s="3"/>
      <c r="D53" s="3"/>
      <c r="E53" s="24">
        <v>22.0</v>
      </c>
      <c r="F53" s="26">
        <v>200000.0</v>
      </c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ht="15.75" customHeight="1">
      <c r="A56" s="27" t="s">
        <v>36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ht="15.75" customHeight="1">
      <c r="A57" s="6" t="s">
        <v>37</v>
      </c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ht="15.75" customHeight="1">
      <c r="A58" s="3" t="s">
        <v>38</v>
      </c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ht="15.75" customHeight="1">
      <c r="A59" s="6" t="s">
        <v>39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ht="15.75" customHeight="1">
      <c r="A60" s="6" t="s">
        <v>40</v>
      </c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ht="15.75" customHeight="1">
      <c r="A61" s="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ht="15.75" customHeight="1">
      <c r="A62" s="28" t="s">
        <v>41</v>
      </c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ht="15.75" customHeight="1">
      <c r="A63" s="29" t="s">
        <v>42</v>
      </c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ht="15.75" customHeight="1">
      <c r="A65" s="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</sheetData>
  <hyperlinks>
    <hyperlink r:id="rId1" ref="B8"/>
    <hyperlink r:id="rId2" ref="A45"/>
    <hyperlink r:id="rId3" ref="A49"/>
  </hyperlinks>
  <printOptions/>
  <pageMargins bottom="0.75" footer="0.0" header="0.0" left="0.7" right="0.7" top="0.75"/>
  <pageSetup orientation="landscape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60.0"/>
    <col customWidth="1" min="5" max="5" width="44.14"/>
    <col customWidth="1" min="6" max="6" width="19.86"/>
  </cols>
  <sheetData>
    <row r="1">
      <c r="A1" s="30" t="s">
        <v>43</v>
      </c>
      <c r="B1" s="31"/>
    </row>
    <row r="2">
      <c r="A2" s="32" t="s">
        <v>44</v>
      </c>
      <c r="B2" s="33">
        <v>10.0</v>
      </c>
      <c r="E2" s="34" t="s">
        <v>45</v>
      </c>
      <c r="F2" s="34"/>
      <c r="G2" s="34"/>
      <c r="H2" s="35"/>
      <c r="I2" s="35"/>
      <c r="J2" s="35"/>
      <c r="K2" s="35"/>
    </row>
    <row r="3">
      <c r="A3" s="32" t="s">
        <v>46</v>
      </c>
      <c r="B3" s="33">
        <v>100.0</v>
      </c>
      <c r="E3" s="34" t="s">
        <v>47</v>
      </c>
      <c r="F3" s="34" t="s">
        <v>48</v>
      </c>
      <c r="G3" s="34" t="s">
        <v>49</v>
      </c>
      <c r="H3" s="34" t="s">
        <v>50</v>
      </c>
      <c r="I3" s="34"/>
      <c r="J3" s="35"/>
      <c r="K3" s="35"/>
    </row>
    <row r="4">
      <c r="A4" s="32" t="s">
        <v>51</v>
      </c>
      <c r="B4" s="33">
        <f>B2*B3</f>
        <v>1000</v>
      </c>
      <c r="E4" s="35" t="s">
        <v>52</v>
      </c>
      <c r="F4" s="36">
        <v>0.153</v>
      </c>
      <c r="G4" s="37">
        <f>F4*B14</f>
        <v>12729.6</v>
      </c>
      <c r="H4" s="37">
        <f>F4*B15</f>
        <v>9547.2</v>
      </c>
      <c r="I4" s="37"/>
      <c r="J4" s="38"/>
      <c r="K4" s="35"/>
    </row>
    <row r="5">
      <c r="A5" s="32" t="s">
        <v>53</v>
      </c>
      <c r="B5" s="33">
        <v>650.0</v>
      </c>
      <c r="E5" s="35" t="s">
        <v>54</v>
      </c>
      <c r="F5" s="36">
        <v>0.024</v>
      </c>
      <c r="G5" s="37">
        <f>F5*B14</f>
        <v>1996.8</v>
      </c>
      <c r="H5" s="37">
        <f>F5*B15</f>
        <v>1497.6</v>
      </c>
      <c r="I5" s="37"/>
      <c r="J5" s="38"/>
      <c r="K5" s="35"/>
    </row>
    <row r="6">
      <c r="A6" s="35"/>
      <c r="B6" s="39"/>
      <c r="E6" s="35" t="s">
        <v>55</v>
      </c>
      <c r="F6" s="36">
        <v>0.058</v>
      </c>
      <c r="G6" s="37">
        <f>F6*B14</f>
        <v>4825.6</v>
      </c>
      <c r="H6" s="37">
        <f>F6*B15</f>
        <v>3619.2</v>
      </c>
      <c r="I6" s="37"/>
      <c r="J6" s="38"/>
      <c r="K6" s="35"/>
    </row>
    <row r="7">
      <c r="A7" s="34" t="s">
        <v>56</v>
      </c>
      <c r="B7" s="39"/>
      <c r="E7" s="35" t="s">
        <v>57</v>
      </c>
      <c r="F7" s="40" t="s">
        <v>58</v>
      </c>
      <c r="G7" s="37">
        <f>320*4</f>
        <v>1280</v>
      </c>
      <c r="H7" s="38"/>
      <c r="I7" s="38"/>
      <c r="J7" s="38"/>
      <c r="K7" s="35"/>
    </row>
    <row r="8">
      <c r="A8" s="32" t="s">
        <v>59</v>
      </c>
      <c r="B8" s="41">
        <f>B4*150</f>
        <v>150000</v>
      </c>
      <c r="E8" s="35" t="s">
        <v>60</v>
      </c>
      <c r="F8" s="40" t="s">
        <v>61</v>
      </c>
      <c r="G8" s="38"/>
      <c r="H8" s="37">
        <f>240*4</f>
        <v>960</v>
      </c>
      <c r="I8" s="37"/>
      <c r="J8" s="38"/>
      <c r="K8" s="35"/>
    </row>
    <row r="9">
      <c r="A9" s="32" t="s">
        <v>62</v>
      </c>
      <c r="B9" s="41">
        <f>B4*25</f>
        <v>25000</v>
      </c>
      <c r="E9" s="42" t="s">
        <v>63</v>
      </c>
      <c r="F9" s="43" t="s">
        <v>64</v>
      </c>
      <c r="G9" s="44">
        <f t="shared" ref="G9:H9" si="1">20*100</f>
        <v>2000</v>
      </c>
      <c r="H9" s="44">
        <f t="shared" si="1"/>
        <v>2000</v>
      </c>
      <c r="I9" s="37"/>
      <c r="J9" s="38"/>
      <c r="K9" s="35"/>
    </row>
    <row r="10">
      <c r="A10" s="45" t="s">
        <v>65</v>
      </c>
      <c r="B10" s="46">
        <f>SUM(B8:B9)</f>
        <v>175000</v>
      </c>
      <c r="E10" s="47" t="s">
        <v>22</v>
      </c>
      <c r="F10" s="35"/>
      <c r="G10" s="38">
        <f t="shared" ref="G10:H10" si="2">SUM(G4:G9)</f>
        <v>22832</v>
      </c>
      <c r="H10" s="38">
        <f t="shared" si="2"/>
        <v>17624</v>
      </c>
      <c r="I10" s="35"/>
      <c r="J10" s="35"/>
      <c r="K10" s="35"/>
    </row>
    <row r="11">
      <c r="A11" s="35"/>
      <c r="E11" s="47"/>
      <c r="F11" s="35"/>
      <c r="G11" s="37"/>
      <c r="H11" s="37"/>
      <c r="I11" s="37"/>
      <c r="J11" s="48"/>
      <c r="K11" s="35"/>
    </row>
    <row r="12">
      <c r="A12" s="35" t="s">
        <v>66</v>
      </c>
      <c r="E12" s="35"/>
      <c r="F12" s="35"/>
      <c r="G12" s="35"/>
      <c r="H12" s="35"/>
      <c r="I12" s="35"/>
      <c r="J12" s="35"/>
      <c r="K12" s="35"/>
    </row>
    <row r="13">
      <c r="A13" s="49" t="s">
        <v>67</v>
      </c>
      <c r="E13" s="35"/>
      <c r="F13" s="35"/>
      <c r="G13" s="35"/>
      <c r="H13" s="35"/>
      <c r="I13" s="35"/>
      <c r="J13" s="35"/>
      <c r="K13" s="35"/>
    </row>
    <row r="14">
      <c r="A14" s="32" t="s">
        <v>68</v>
      </c>
      <c r="B14" s="50">
        <v>83200.0</v>
      </c>
      <c r="C14" s="51" t="s">
        <v>69</v>
      </c>
      <c r="D14" s="52"/>
      <c r="E14" s="34"/>
      <c r="F14" s="53">
        <f>40*2080</f>
        <v>83200</v>
      </c>
      <c r="G14" s="34"/>
      <c r="H14" s="35"/>
      <c r="I14" s="35"/>
      <c r="J14" s="35"/>
      <c r="K14" s="35"/>
    </row>
    <row r="15">
      <c r="A15" s="32" t="s">
        <v>70</v>
      </c>
      <c r="B15" s="50">
        <v>62400.0</v>
      </c>
      <c r="C15" s="51" t="s">
        <v>69</v>
      </c>
      <c r="E15" s="34"/>
      <c r="F15" s="53">
        <f>30*2080</f>
        <v>62400</v>
      </c>
      <c r="G15" s="34"/>
      <c r="H15" s="34"/>
      <c r="I15" s="34"/>
      <c r="J15" s="35"/>
      <c r="K15" s="35"/>
    </row>
    <row r="16">
      <c r="A16" s="32"/>
      <c r="B16" s="41"/>
      <c r="E16" s="35"/>
      <c r="F16" s="36"/>
      <c r="G16" s="37"/>
      <c r="H16" s="37"/>
      <c r="I16" s="37"/>
      <c r="J16" s="38"/>
      <c r="K16" s="35"/>
    </row>
    <row r="17">
      <c r="A17" s="32" t="s">
        <v>71</v>
      </c>
      <c r="B17" s="41">
        <f>G10+H10</f>
        <v>40456</v>
      </c>
      <c r="E17" s="35"/>
      <c r="F17" s="36"/>
      <c r="G17" s="37"/>
      <c r="H17" s="37"/>
      <c r="I17" s="37"/>
      <c r="J17" s="38"/>
      <c r="K17" s="35"/>
    </row>
    <row r="18">
      <c r="A18" s="32" t="s">
        <v>72</v>
      </c>
      <c r="B18" s="54" t="s">
        <v>73</v>
      </c>
      <c r="E18" s="35"/>
      <c r="F18" s="36"/>
      <c r="G18" s="37"/>
      <c r="H18" s="37"/>
      <c r="I18" s="37"/>
      <c r="J18" s="38"/>
      <c r="K18" s="35"/>
    </row>
    <row r="19">
      <c r="A19" s="45" t="s">
        <v>74</v>
      </c>
      <c r="B19" s="46">
        <f>SUM(B14:B18)</f>
        <v>186056</v>
      </c>
      <c r="E19" s="35"/>
      <c r="F19" s="40"/>
      <c r="G19" s="37"/>
      <c r="H19" s="38"/>
      <c r="I19" s="38"/>
      <c r="J19" s="38"/>
      <c r="K19" s="35"/>
    </row>
    <row r="20">
      <c r="A20" s="35"/>
      <c r="B20" s="39"/>
      <c r="E20" s="35"/>
      <c r="F20" s="40"/>
      <c r="G20" s="38"/>
      <c r="H20" s="37"/>
      <c r="I20" s="37"/>
      <c r="J20" s="38"/>
      <c r="K20" s="35"/>
    </row>
    <row r="21">
      <c r="A21" s="35" t="s">
        <v>75</v>
      </c>
      <c r="B21" s="39"/>
      <c r="E21" s="35"/>
      <c r="F21" s="40"/>
      <c r="G21" s="37"/>
      <c r="H21" s="37"/>
      <c r="I21" s="37"/>
      <c r="J21" s="38"/>
      <c r="K21" s="35"/>
    </row>
    <row r="22">
      <c r="A22" s="32" t="s">
        <v>76</v>
      </c>
      <c r="B22" s="54" t="s">
        <v>73</v>
      </c>
      <c r="E22" s="35"/>
      <c r="F22" s="35"/>
      <c r="G22" s="35"/>
      <c r="H22" s="35"/>
      <c r="I22" s="35"/>
      <c r="J22" s="35"/>
      <c r="K22" s="35"/>
    </row>
    <row r="23">
      <c r="A23" s="32" t="s">
        <v>77</v>
      </c>
      <c r="B23" s="41">
        <f>10*B3</f>
        <v>1000</v>
      </c>
      <c r="E23" s="47"/>
      <c r="F23" s="35"/>
      <c r="G23" s="37"/>
      <c r="H23" s="37"/>
      <c r="I23" s="37"/>
      <c r="J23" s="48"/>
      <c r="K23" s="35"/>
    </row>
    <row r="24">
      <c r="A24" s="32" t="s">
        <v>78</v>
      </c>
      <c r="B24" s="54" t="s">
        <v>73</v>
      </c>
      <c r="E24" s="35"/>
      <c r="F24" s="35"/>
      <c r="G24" s="35"/>
      <c r="H24" s="35"/>
      <c r="I24" s="35"/>
      <c r="J24" s="35"/>
      <c r="K24" s="35"/>
    </row>
    <row r="25">
      <c r="A25" s="32" t="s">
        <v>79</v>
      </c>
      <c r="B25" s="54" t="s">
        <v>73</v>
      </c>
    </row>
    <row r="26">
      <c r="A26" s="32" t="s">
        <v>80</v>
      </c>
      <c r="B26" s="41">
        <f>25*B4</f>
        <v>25000</v>
      </c>
    </row>
    <row r="27">
      <c r="A27" s="45" t="s">
        <v>81</v>
      </c>
      <c r="B27" s="46">
        <f>SUM(B22:B26)</f>
        <v>26000</v>
      </c>
    </row>
    <row r="28">
      <c r="A28" s="35"/>
      <c r="B28" s="39"/>
    </row>
    <row r="29">
      <c r="A29" s="35" t="s">
        <v>82</v>
      </c>
      <c r="B29" s="39"/>
    </row>
    <row r="30">
      <c r="A30" s="32" t="s">
        <v>83</v>
      </c>
      <c r="B30" s="41">
        <f t="shared" ref="B30:B31" si="3">10*$B$3</f>
        <v>1000</v>
      </c>
    </row>
    <row r="31">
      <c r="A31" s="32" t="s">
        <v>84</v>
      </c>
      <c r="B31" s="41">
        <f t="shared" si="3"/>
        <v>1000</v>
      </c>
    </row>
    <row r="32">
      <c r="A32" s="32" t="s">
        <v>85</v>
      </c>
      <c r="B32" s="41">
        <f t="shared" ref="B32:B33" si="4">5*$B$3</f>
        <v>500</v>
      </c>
    </row>
    <row r="33">
      <c r="A33" s="32" t="s">
        <v>86</v>
      </c>
      <c r="B33" s="41">
        <f t="shared" si="4"/>
        <v>500</v>
      </c>
    </row>
    <row r="34">
      <c r="A34" s="32" t="s">
        <v>87</v>
      </c>
      <c r="B34" s="41">
        <f>70*$B$3</f>
        <v>7000</v>
      </c>
    </row>
    <row r="35">
      <c r="A35" s="45" t="s">
        <v>88</v>
      </c>
      <c r="B35" s="46">
        <f>SUM(B30:B34)</f>
        <v>10000</v>
      </c>
    </row>
    <row r="36">
      <c r="A36" s="35"/>
      <c r="B36" s="39"/>
    </row>
    <row r="37">
      <c r="A37" s="35" t="s">
        <v>89</v>
      </c>
      <c r="B37" s="39"/>
    </row>
    <row r="38">
      <c r="A38" s="55" t="s">
        <v>90</v>
      </c>
      <c r="B38" s="54" t="s">
        <v>73</v>
      </c>
    </row>
    <row r="39">
      <c r="A39" s="32" t="s">
        <v>91</v>
      </c>
      <c r="B39" s="41">
        <f>350*12</f>
        <v>4200</v>
      </c>
    </row>
    <row r="40">
      <c r="A40" s="32" t="s">
        <v>92</v>
      </c>
      <c r="B40" s="41">
        <f>30*B3</f>
        <v>3000</v>
      </c>
    </row>
    <row r="41">
      <c r="A41" s="45" t="s">
        <v>93</v>
      </c>
      <c r="B41" s="46">
        <f>SUM(B39:B40)</f>
        <v>7200</v>
      </c>
    </row>
    <row r="42">
      <c r="A42" s="35"/>
      <c r="B42" s="39"/>
    </row>
    <row r="43">
      <c r="A43" s="35" t="s">
        <v>94</v>
      </c>
      <c r="B43" s="39"/>
    </row>
    <row r="44">
      <c r="A44" s="55" t="s">
        <v>95</v>
      </c>
      <c r="B44" s="54" t="s">
        <v>73</v>
      </c>
    </row>
    <row r="45">
      <c r="A45" s="55" t="s">
        <v>96</v>
      </c>
      <c r="B45" s="54" t="s">
        <v>73</v>
      </c>
    </row>
    <row r="46">
      <c r="A46" s="55" t="s">
        <v>97</v>
      </c>
      <c r="B46" s="54" t="s">
        <v>73</v>
      </c>
    </row>
    <row r="47">
      <c r="A47" s="32" t="s">
        <v>98</v>
      </c>
      <c r="B47" s="54" t="s">
        <v>73</v>
      </c>
    </row>
    <row r="48">
      <c r="A48" s="45" t="s">
        <v>99</v>
      </c>
      <c r="B48" s="41">
        <v>0.0</v>
      </c>
    </row>
    <row r="49">
      <c r="A49" s="35"/>
      <c r="B49" s="39"/>
    </row>
    <row r="50">
      <c r="A50" s="35" t="s">
        <v>100</v>
      </c>
      <c r="B50" s="39"/>
    </row>
    <row r="51">
      <c r="A51" s="32" t="s">
        <v>101</v>
      </c>
      <c r="B51" s="41">
        <v>500.0</v>
      </c>
    </row>
    <row r="52">
      <c r="A52" s="32" t="s">
        <v>102</v>
      </c>
      <c r="B52" s="41">
        <v>1500.0</v>
      </c>
    </row>
    <row r="53">
      <c r="A53" s="32" t="s">
        <v>103</v>
      </c>
      <c r="B53" s="54" t="s">
        <v>73</v>
      </c>
    </row>
    <row r="54">
      <c r="A54" s="32" t="s">
        <v>104</v>
      </c>
      <c r="B54" s="41">
        <v>14000.0</v>
      </c>
    </row>
    <row r="55">
      <c r="A55" s="32" t="s">
        <v>105</v>
      </c>
      <c r="B55" s="41">
        <v>500.0</v>
      </c>
    </row>
    <row r="56">
      <c r="A56" s="45" t="s">
        <v>106</v>
      </c>
      <c r="B56" s="46">
        <f>SUM(B51:B55)</f>
        <v>16500</v>
      </c>
    </row>
    <row r="57">
      <c r="A57" s="32"/>
      <c r="B57" s="39"/>
    </row>
    <row r="58">
      <c r="A58" s="45"/>
      <c r="B58" s="46"/>
    </row>
    <row r="59">
      <c r="A59" s="35"/>
      <c r="B59" s="39"/>
    </row>
    <row r="60">
      <c r="A60" s="35"/>
    </row>
    <row r="61">
      <c r="A61" s="35"/>
    </row>
    <row r="62">
      <c r="A62" s="35"/>
    </row>
    <row r="63">
      <c r="A63" s="35"/>
    </row>
    <row r="64">
      <c r="A64" s="35"/>
    </row>
    <row r="65">
      <c r="A65" s="35"/>
    </row>
    <row r="66">
      <c r="A66" s="35"/>
    </row>
    <row r="67">
      <c r="A67" s="35"/>
    </row>
    <row r="68">
      <c r="A68" s="35"/>
    </row>
    <row r="69">
      <c r="A69" s="35"/>
    </row>
    <row r="70">
      <c r="A70" s="35"/>
    </row>
    <row r="71">
      <c r="A71" s="35"/>
    </row>
    <row r="72">
      <c r="A72" s="35"/>
    </row>
    <row r="73">
      <c r="A73" s="35"/>
    </row>
    <row r="74">
      <c r="A74" s="35"/>
    </row>
    <row r="75">
      <c r="A75" s="35"/>
    </row>
    <row r="76">
      <c r="A76" s="35"/>
    </row>
    <row r="77">
      <c r="A77" s="35"/>
    </row>
    <row r="78">
      <c r="A78" s="35"/>
    </row>
    <row r="79">
      <c r="A79" s="35"/>
    </row>
    <row r="80">
      <c r="A80" s="35"/>
    </row>
    <row r="81">
      <c r="A81" s="35"/>
    </row>
    <row r="82">
      <c r="A82" s="35"/>
    </row>
    <row r="83">
      <c r="A83" s="35"/>
    </row>
    <row r="84">
      <c r="A84" s="35"/>
    </row>
    <row r="85">
      <c r="A85" s="35"/>
    </row>
    <row r="86">
      <c r="A86" s="35"/>
    </row>
    <row r="87">
      <c r="A87" s="35"/>
    </row>
    <row r="88">
      <c r="A88" s="35"/>
    </row>
    <row r="89">
      <c r="A89" s="35"/>
    </row>
    <row r="90">
      <c r="A90" s="35"/>
    </row>
    <row r="91">
      <c r="A91" s="35"/>
    </row>
    <row r="92">
      <c r="A92" s="35"/>
    </row>
    <row r="93">
      <c r="A93" s="35"/>
    </row>
    <row r="94">
      <c r="A94" s="35"/>
    </row>
    <row r="95">
      <c r="A95" s="35"/>
    </row>
    <row r="96">
      <c r="A96" s="35"/>
    </row>
    <row r="97">
      <c r="A97" s="35"/>
    </row>
    <row r="98">
      <c r="A98" s="35"/>
    </row>
    <row r="99">
      <c r="A99" s="35"/>
    </row>
    <row r="100">
      <c r="A100" s="35"/>
    </row>
    <row r="101">
      <c r="A101" s="35"/>
    </row>
    <row r="102">
      <c r="A102" s="35"/>
    </row>
    <row r="103">
      <c r="A103" s="35"/>
    </row>
    <row r="104">
      <c r="A104" s="35"/>
    </row>
    <row r="105">
      <c r="A105" s="35"/>
    </row>
    <row r="106">
      <c r="A106" s="35"/>
    </row>
    <row r="107">
      <c r="A107" s="35"/>
    </row>
    <row r="108">
      <c r="A108" s="35"/>
    </row>
    <row r="109">
      <c r="A109" s="35"/>
    </row>
    <row r="110">
      <c r="A110" s="35"/>
    </row>
    <row r="111">
      <c r="A111" s="35"/>
    </row>
    <row r="112">
      <c r="A112" s="35"/>
    </row>
    <row r="113">
      <c r="A113" s="35"/>
    </row>
    <row r="114">
      <c r="A114" s="35"/>
    </row>
    <row r="115">
      <c r="A115" s="35"/>
    </row>
    <row r="116">
      <c r="A116" s="35"/>
    </row>
    <row r="117">
      <c r="A117" s="35"/>
    </row>
    <row r="118">
      <c r="A118" s="35"/>
    </row>
    <row r="119">
      <c r="A119" s="35"/>
    </row>
    <row r="120">
      <c r="A120" s="35"/>
    </row>
    <row r="121">
      <c r="A121" s="35"/>
    </row>
    <row r="122">
      <c r="A122" s="35"/>
    </row>
    <row r="123">
      <c r="A123" s="35"/>
    </row>
    <row r="124">
      <c r="A124" s="35"/>
    </row>
    <row r="125">
      <c r="A125" s="35"/>
    </row>
    <row r="126">
      <c r="A126" s="35"/>
    </row>
    <row r="127">
      <c r="A127" s="35"/>
    </row>
    <row r="128">
      <c r="A128" s="35"/>
    </row>
    <row r="129">
      <c r="A129" s="35"/>
    </row>
    <row r="130">
      <c r="A130" s="35"/>
    </row>
    <row r="131">
      <c r="A131" s="35"/>
    </row>
    <row r="132">
      <c r="A132" s="35"/>
    </row>
    <row r="133">
      <c r="A133" s="35"/>
    </row>
    <row r="134">
      <c r="A134" s="35"/>
    </row>
    <row r="135">
      <c r="A135" s="35"/>
    </row>
    <row r="136">
      <c r="A136" s="35"/>
    </row>
    <row r="137">
      <c r="A137" s="35"/>
    </row>
    <row r="138">
      <c r="A138" s="35"/>
    </row>
    <row r="139">
      <c r="A139" s="35"/>
    </row>
    <row r="140">
      <c r="A140" s="35"/>
    </row>
    <row r="141">
      <c r="A141" s="35"/>
    </row>
    <row r="142">
      <c r="A142" s="35"/>
    </row>
    <row r="143">
      <c r="A143" s="35"/>
    </row>
    <row r="144">
      <c r="A144" s="35"/>
    </row>
    <row r="145">
      <c r="A145" s="35"/>
    </row>
    <row r="146">
      <c r="A146" s="35"/>
    </row>
    <row r="147">
      <c r="A147" s="35"/>
    </row>
    <row r="148">
      <c r="A148" s="35"/>
    </row>
    <row r="149">
      <c r="A149" s="35"/>
    </row>
    <row r="150">
      <c r="A150" s="35"/>
    </row>
    <row r="151">
      <c r="A151" s="35"/>
    </row>
    <row r="152">
      <c r="A152" s="35"/>
    </row>
    <row r="153">
      <c r="A153" s="35"/>
    </row>
    <row r="154">
      <c r="A154" s="35"/>
    </row>
    <row r="155">
      <c r="A155" s="35"/>
    </row>
    <row r="156">
      <c r="A156" s="35"/>
    </row>
    <row r="157">
      <c r="A157" s="35"/>
    </row>
    <row r="158">
      <c r="A158" s="35"/>
    </row>
    <row r="159">
      <c r="A159" s="35"/>
    </row>
    <row r="160">
      <c r="A160" s="35"/>
    </row>
    <row r="161">
      <c r="A161" s="35"/>
    </row>
    <row r="162">
      <c r="A162" s="35"/>
    </row>
    <row r="163">
      <c r="A163" s="35"/>
    </row>
    <row r="164">
      <c r="A164" s="35"/>
    </row>
    <row r="165">
      <c r="A165" s="35"/>
    </row>
    <row r="166">
      <c r="A166" s="35"/>
    </row>
    <row r="167">
      <c r="A167" s="35"/>
    </row>
    <row r="168">
      <c r="A168" s="35"/>
    </row>
    <row r="169">
      <c r="A169" s="35"/>
    </row>
    <row r="170">
      <c r="A170" s="35"/>
    </row>
    <row r="171">
      <c r="A171" s="35"/>
    </row>
    <row r="172">
      <c r="A172" s="35"/>
    </row>
    <row r="173">
      <c r="A173" s="35"/>
    </row>
    <row r="174">
      <c r="A174" s="35"/>
    </row>
    <row r="175">
      <c r="A175" s="35"/>
    </row>
    <row r="176">
      <c r="A176" s="35"/>
    </row>
    <row r="177">
      <c r="A177" s="35"/>
    </row>
    <row r="178">
      <c r="A178" s="35"/>
    </row>
    <row r="179">
      <c r="A179" s="35"/>
    </row>
    <row r="180">
      <c r="A180" s="35"/>
    </row>
    <row r="181">
      <c r="A181" s="35"/>
    </row>
    <row r="182">
      <c r="A182" s="35"/>
    </row>
    <row r="183">
      <c r="A183" s="35"/>
    </row>
    <row r="184">
      <c r="A184" s="35"/>
    </row>
    <row r="185">
      <c r="A185" s="35"/>
    </row>
    <row r="186">
      <c r="A186" s="35"/>
    </row>
    <row r="187">
      <c r="A187" s="35"/>
    </row>
    <row r="188">
      <c r="A188" s="35"/>
    </row>
    <row r="189">
      <c r="A189" s="35"/>
    </row>
    <row r="190">
      <c r="A190" s="35"/>
    </row>
    <row r="191">
      <c r="A191" s="35"/>
    </row>
    <row r="192">
      <c r="A192" s="35"/>
    </row>
    <row r="193">
      <c r="A193" s="35"/>
    </row>
    <row r="194">
      <c r="A194" s="35"/>
    </row>
    <row r="195">
      <c r="A195" s="35"/>
    </row>
    <row r="196">
      <c r="A196" s="35"/>
    </row>
    <row r="197">
      <c r="A197" s="35"/>
    </row>
    <row r="198">
      <c r="A198" s="35"/>
    </row>
    <row r="199">
      <c r="A199" s="35"/>
    </row>
    <row r="200">
      <c r="A200" s="35"/>
    </row>
    <row r="201">
      <c r="A201" s="35"/>
    </row>
    <row r="202">
      <c r="A202" s="35"/>
    </row>
    <row r="203">
      <c r="A203" s="35"/>
    </row>
    <row r="204">
      <c r="A204" s="35"/>
    </row>
    <row r="205">
      <c r="A205" s="35"/>
    </row>
    <row r="206">
      <c r="A206" s="35"/>
    </row>
    <row r="207">
      <c r="A207" s="35"/>
    </row>
    <row r="208">
      <c r="A208" s="35"/>
    </row>
    <row r="209">
      <c r="A209" s="35"/>
    </row>
    <row r="210">
      <c r="A210" s="35"/>
    </row>
    <row r="211">
      <c r="A211" s="35"/>
    </row>
    <row r="212">
      <c r="A212" s="35"/>
    </row>
    <row r="213">
      <c r="A213" s="35"/>
    </row>
    <row r="214">
      <c r="A214" s="35"/>
    </row>
    <row r="215">
      <c r="A215" s="35"/>
    </row>
    <row r="216">
      <c r="A216" s="35"/>
    </row>
    <row r="217">
      <c r="A217" s="35"/>
    </row>
    <row r="218">
      <c r="A218" s="35"/>
    </row>
    <row r="219">
      <c r="A219" s="35"/>
    </row>
    <row r="220">
      <c r="A220" s="35"/>
    </row>
    <row r="221">
      <c r="A221" s="35"/>
    </row>
    <row r="222">
      <c r="A222" s="35"/>
    </row>
    <row r="223">
      <c r="A223" s="35"/>
    </row>
    <row r="224">
      <c r="A224" s="35"/>
    </row>
    <row r="225">
      <c r="A225" s="35"/>
    </row>
    <row r="226">
      <c r="A226" s="35"/>
    </row>
    <row r="227">
      <c r="A227" s="35"/>
    </row>
    <row r="228">
      <c r="A228" s="35"/>
    </row>
    <row r="229">
      <c r="A229" s="35"/>
    </row>
    <row r="230">
      <c r="A230" s="35"/>
    </row>
    <row r="231">
      <c r="A231" s="35"/>
    </row>
    <row r="232">
      <c r="A232" s="35"/>
    </row>
    <row r="233">
      <c r="A233" s="35"/>
    </row>
    <row r="234">
      <c r="A234" s="35"/>
    </row>
    <row r="235">
      <c r="A235" s="35"/>
    </row>
    <row r="236">
      <c r="A236" s="35"/>
    </row>
    <row r="237">
      <c r="A237" s="35"/>
    </row>
    <row r="238">
      <c r="A238" s="35"/>
    </row>
    <row r="239">
      <c r="A239" s="35"/>
    </row>
    <row r="240">
      <c r="A240" s="35"/>
    </row>
    <row r="241">
      <c r="A241" s="35"/>
    </row>
    <row r="242">
      <c r="A242" s="35"/>
    </row>
    <row r="243">
      <c r="A243" s="35"/>
    </row>
    <row r="244">
      <c r="A244" s="35"/>
    </row>
    <row r="245">
      <c r="A245" s="35"/>
    </row>
    <row r="246">
      <c r="A246" s="35"/>
    </row>
    <row r="247">
      <c r="A247" s="35"/>
    </row>
    <row r="248">
      <c r="A248" s="35"/>
    </row>
    <row r="249">
      <c r="A249" s="35"/>
    </row>
    <row r="250">
      <c r="A250" s="35"/>
    </row>
    <row r="251">
      <c r="A251" s="35"/>
    </row>
    <row r="252">
      <c r="A252" s="35"/>
    </row>
    <row r="253">
      <c r="A253" s="35"/>
    </row>
    <row r="254">
      <c r="A254" s="35"/>
    </row>
    <row r="255">
      <c r="A255" s="35"/>
    </row>
    <row r="256">
      <c r="A256" s="35"/>
    </row>
    <row r="257">
      <c r="A257" s="35"/>
    </row>
    <row r="258">
      <c r="A258" s="35"/>
    </row>
    <row r="259">
      <c r="A259" s="35"/>
    </row>
    <row r="260">
      <c r="A260" s="35"/>
    </row>
    <row r="261">
      <c r="A261" s="35"/>
    </row>
    <row r="262">
      <c r="A262" s="35"/>
    </row>
    <row r="263">
      <c r="A263" s="35"/>
    </row>
    <row r="264">
      <c r="A264" s="35"/>
    </row>
    <row r="265">
      <c r="A265" s="35"/>
    </row>
    <row r="266">
      <c r="A266" s="35"/>
    </row>
    <row r="267">
      <c r="A267" s="35"/>
    </row>
    <row r="268">
      <c r="A268" s="35"/>
    </row>
    <row r="269">
      <c r="A269" s="35"/>
    </row>
    <row r="270">
      <c r="A270" s="35"/>
    </row>
    <row r="271">
      <c r="A271" s="35"/>
    </row>
    <row r="272">
      <c r="A272" s="35"/>
    </row>
    <row r="273">
      <c r="A273" s="35"/>
    </row>
    <row r="274">
      <c r="A274" s="35"/>
    </row>
    <row r="275">
      <c r="A275" s="35"/>
    </row>
    <row r="276">
      <c r="A276" s="35"/>
    </row>
    <row r="277">
      <c r="A277" s="35"/>
    </row>
    <row r="278">
      <c r="A278" s="35"/>
    </row>
    <row r="279">
      <c r="A279" s="35"/>
    </row>
    <row r="280">
      <c r="A280" s="35"/>
    </row>
    <row r="281">
      <c r="A281" s="35"/>
    </row>
    <row r="282">
      <c r="A282" s="35"/>
    </row>
    <row r="283">
      <c r="A283" s="35"/>
    </row>
    <row r="284">
      <c r="A284" s="35"/>
    </row>
    <row r="285">
      <c r="A285" s="35"/>
    </row>
    <row r="286">
      <c r="A286" s="35"/>
    </row>
    <row r="287">
      <c r="A287" s="35"/>
    </row>
    <row r="288">
      <c r="A288" s="35"/>
    </row>
    <row r="289">
      <c r="A289" s="35"/>
    </row>
    <row r="290">
      <c r="A290" s="35"/>
    </row>
    <row r="291">
      <c r="A291" s="35"/>
    </row>
    <row r="292">
      <c r="A292" s="35"/>
    </row>
    <row r="293">
      <c r="A293" s="35"/>
    </row>
    <row r="294">
      <c r="A294" s="35"/>
    </row>
    <row r="295">
      <c r="A295" s="35"/>
    </row>
    <row r="296">
      <c r="A296" s="35"/>
    </row>
    <row r="297">
      <c r="A297" s="35"/>
    </row>
    <row r="298">
      <c r="A298" s="35"/>
    </row>
    <row r="299">
      <c r="A299" s="35"/>
    </row>
    <row r="300">
      <c r="A300" s="35"/>
    </row>
    <row r="301">
      <c r="A301" s="35"/>
    </row>
    <row r="302">
      <c r="A302" s="35"/>
    </row>
    <row r="303">
      <c r="A303" s="35"/>
    </row>
    <row r="304">
      <c r="A304" s="35"/>
    </row>
    <row r="305">
      <c r="A305" s="35"/>
    </row>
    <row r="306">
      <c r="A306" s="35"/>
    </row>
    <row r="307">
      <c r="A307" s="35"/>
    </row>
    <row r="308">
      <c r="A308" s="35"/>
    </row>
    <row r="309">
      <c r="A309" s="35"/>
    </row>
    <row r="310">
      <c r="A310" s="35"/>
    </row>
    <row r="311">
      <c r="A311" s="35"/>
    </row>
    <row r="312">
      <c r="A312" s="35"/>
    </row>
    <row r="313">
      <c r="A313" s="35"/>
    </row>
    <row r="314">
      <c r="A314" s="35"/>
    </row>
    <row r="315">
      <c r="A315" s="35"/>
    </row>
    <row r="316">
      <c r="A316" s="35"/>
    </row>
    <row r="317">
      <c r="A317" s="35"/>
    </row>
    <row r="318">
      <c r="A318" s="35"/>
    </row>
    <row r="319">
      <c r="A319" s="35"/>
    </row>
    <row r="320">
      <c r="A320" s="35"/>
    </row>
    <row r="321">
      <c r="A321" s="35"/>
    </row>
    <row r="322">
      <c r="A322" s="35"/>
    </row>
    <row r="323">
      <c r="A323" s="35"/>
    </row>
    <row r="324">
      <c r="A324" s="35"/>
    </row>
    <row r="325">
      <c r="A325" s="35"/>
    </row>
    <row r="326">
      <c r="A326" s="35"/>
    </row>
    <row r="327">
      <c r="A327" s="35"/>
    </row>
    <row r="328">
      <c r="A328" s="35"/>
    </row>
    <row r="329">
      <c r="A329" s="35"/>
    </row>
    <row r="330">
      <c r="A330" s="35"/>
    </row>
    <row r="331">
      <c r="A331" s="35"/>
    </row>
    <row r="332">
      <c r="A332" s="35"/>
    </row>
    <row r="333">
      <c r="A333" s="35"/>
    </row>
    <row r="334">
      <c r="A334" s="35"/>
    </row>
    <row r="335">
      <c r="A335" s="35"/>
    </row>
    <row r="336">
      <c r="A336" s="35"/>
    </row>
    <row r="337">
      <c r="A337" s="35"/>
    </row>
    <row r="338">
      <c r="A338" s="35"/>
    </row>
    <row r="339">
      <c r="A339" s="35"/>
    </row>
    <row r="340">
      <c r="A340" s="35"/>
    </row>
    <row r="341">
      <c r="A341" s="35"/>
    </row>
    <row r="342">
      <c r="A342" s="35"/>
    </row>
    <row r="343">
      <c r="A343" s="35"/>
    </row>
    <row r="344">
      <c r="A344" s="35"/>
    </row>
    <row r="345">
      <c r="A345" s="35"/>
    </row>
    <row r="346">
      <c r="A346" s="35"/>
    </row>
    <row r="347">
      <c r="A347" s="35"/>
    </row>
    <row r="348">
      <c r="A348" s="35"/>
    </row>
    <row r="349">
      <c r="A349" s="35"/>
    </row>
    <row r="350">
      <c r="A350" s="35"/>
    </row>
    <row r="351">
      <c r="A351" s="35"/>
    </row>
    <row r="352">
      <c r="A352" s="35"/>
    </row>
    <row r="353">
      <c r="A353" s="35"/>
    </row>
    <row r="354">
      <c r="A354" s="35"/>
    </row>
    <row r="355">
      <c r="A355" s="35"/>
    </row>
    <row r="356">
      <c r="A356" s="35"/>
    </row>
    <row r="357">
      <c r="A357" s="35"/>
    </row>
    <row r="358">
      <c r="A358" s="35"/>
    </row>
    <row r="359">
      <c r="A359" s="35"/>
    </row>
    <row r="360">
      <c r="A360" s="35"/>
    </row>
    <row r="361">
      <c r="A361" s="35"/>
    </row>
    <row r="362">
      <c r="A362" s="35"/>
    </row>
    <row r="363">
      <c r="A363" s="35"/>
    </row>
    <row r="364">
      <c r="A364" s="35"/>
    </row>
    <row r="365">
      <c r="A365" s="35"/>
    </row>
    <row r="366">
      <c r="A366" s="35"/>
    </row>
    <row r="367">
      <c r="A367" s="35"/>
    </row>
    <row r="368">
      <c r="A368" s="35"/>
    </row>
    <row r="369">
      <c r="A369" s="35"/>
    </row>
    <row r="370">
      <c r="A370" s="35"/>
    </row>
    <row r="371">
      <c r="A371" s="35"/>
    </row>
    <row r="372">
      <c r="A372" s="35"/>
    </row>
    <row r="373">
      <c r="A373" s="35"/>
    </row>
    <row r="374">
      <c r="A374" s="35"/>
    </row>
    <row r="375">
      <c r="A375" s="35"/>
    </row>
    <row r="376">
      <c r="A376" s="35"/>
    </row>
    <row r="377">
      <c r="A377" s="35"/>
    </row>
    <row r="378">
      <c r="A378" s="35"/>
    </row>
    <row r="379">
      <c r="A379" s="35"/>
    </row>
    <row r="380">
      <c r="A380" s="35"/>
    </row>
    <row r="381">
      <c r="A381" s="35"/>
    </row>
    <row r="382">
      <c r="A382" s="35"/>
    </row>
    <row r="383">
      <c r="A383" s="35"/>
    </row>
    <row r="384">
      <c r="A384" s="35"/>
    </row>
    <row r="385">
      <c r="A385" s="35"/>
    </row>
    <row r="386">
      <c r="A386" s="35"/>
    </row>
    <row r="387">
      <c r="A387" s="35"/>
    </row>
    <row r="388">
      <c r="A388" s="35"/>
    </row>
    <row r="389">
      <c r="A389" s="35"/>
    </row>
    <row r="390">
      <c r="A390" s="35"/>
    </row>
    <row r="391">
      <c r="A391" s="35"/>
    </row>
    <row r="392">
      <c r="A392" s="35"/>
    </row>
    <row r="393">
      <c r="A393" s="35"/>
    </row>
    <row r="394">
      <c r="A394" s="35"/>
    </row>
    <row r="395">
      <c r="A395" s="35"/>
    </row>
    <row r="396">
      <c r="A396" s="35"/>
    </row>
    <row r="397">
      <c r="A397" s="35"/>
    </row>
    <row r="398">
      <c r="A398" s="35"/>
    </row>
    <row r="399">
      <c r="A399" s="35"/>
    </row>
    <row r="400">
      <c r="A400" s="35"/>
    </row>
    <row r="401">
      <c r="A401" s="35"/>
    </row>
    <row r="402">
      <c r="A402" s="35"/>
    </row>
    <row r="403">
      <c r="A403" s="35"/>
    </row>
    <row r="404">
      <c r="A404" s="35"/>
    </row>
    <row r="405">
      <c r="A405" s="35"/>
    </row>
    <row r="406">
      <c r="A406" s="35"/>
    </row>
    <row r="407">
      <c r="A407" s="35"/>
    </row>
    <row r="408">
      <c r="A408" s="35"/>
    </row>
    <row r="409">
      <c r="A409" s="35"/>
    </row>
    <row r="410">
      <c r="A410" s="35"/>
    </row>
    <row r="411">
      <c r="A411" s="35"/>
    </row>
    <row r="412">
      <c r="A412" s="35"/>
    </row>
    <row r="413">
      <c r="A413" s="35"/>
    </row>
    <row r="414">
      <c r="A414" s="35"/>
    </row>
    <row r="415">
      <c r="A415" s="35"/>
    </row>
    <row r="416">
      <c r="A416" s="35"/>
    </row>
    <row r="417">
      <c r="A417" s="35"/>
    </row>
    <row r="418">
      <c r="A418" s="35"/>
    </row>
    <row r="419">
      <c r="A419" s="35"/>
    </row>
    <row r="420">
      <c r="A420" s="35"/>
    </row>
    <row r="421">
      <c r="A421" s="35"/>
    </row>
    <row r="422">
      <c r="A422" s="35"/>
    </row>
    <row r="423">
      <c r="A423" s="35"/>
    </row>
    <row r="424">
      <c r="A424" s="35"/>
    </row>
    <row r="425">
      <c r="A425" s="35"/>
    </row>
    <row r="426">
      <c r="A426" s="35"/>
    </row>
    <row r="427">
      <c r="A427" s="35"/>
    </row>
    <row r="428">
      <c r="A428" s="35"/>
    </row>
    <row r="429">
      <c r="A429" s="35"/>
    </row>
    <row r="430">
      <c r="A430" s="35"/>
    </row>
    <row r="431">
      <c r="A431" s="35"/>
    </row>
    <row r="432">
      <c r="A432" s="35"/>
    </row>
    <row r="433">
      <c r="A433" s="35"/>
    </row>
    <row r="434">
      <c r="A434" s="35"/>
    </row>
    <row r="435">
      <c r="A435" s="35"/>
    </row>
    <row r="436">
      <c r="A436" s="35"/>
    </row>
    <row r="437">
      <c r="A437" s="35"/>
    </row>
    <row r="438">
      <c r="A438" s="35"/>
    </row>
    <row r="439">
      <c r="A439" s="35"/>
    </row>
    <row r="440">
      <c r="A440" s="35"/>
    </row>
    <row r="441">
      <c r="A441" s="35"/>
    </row>
    <row r="442">
      <c r="A442" s="35"/>
    </row>
    <row r="443">
      <c r="A443" s="35"/>
    </row>
    <row r="444">
      <c r="A444" s="35"/>
    </row>
    <row r="445">
      <c r="A445" s="35"/>
    </row>
    <row r="446">
      <c r="A446" s="35"/>
    </row>
    <row r="447">
      <c r="A447" s="35"/>
    </row>
    <row r="448">
      <c r="A448" s="35"/>
    </row>
    <row r="449">
      <c r="A449" s="35"/>
    </row>
    <row r="450">
      <c r="A450" s="35"/>
    </row>
    <row r="451">
      <c r="A451" s="35"/>
    </row>
    <row r="452">
      <c r="A452" s="35"/>
    </row>
    <row r="453">
      <c r="A453" s="35"/>
    </row>
    <row r="454">
      <c r="A454" s="35"/>
    </row>
    <row r="455">
      <c r="A455" s="35"/>
    </row>
    <row r="456">
      <c r="A456" s="35"/>
    </row>
    <row r="457">
      <c r="A457" s="35"/>
    </row>
    <row r="458">
      <c r="A458" s="35"/>
    </row>
    <row r="459">
      <c r="A459" s="35"/>
    </row>
    <row r="460">
      <c r="A460" s="35"/>
    </row>
    <row r="461">
      <c r="A461" s="35"/>
    </row>
    <row r="462">
      <c r="A462" s="35"/>
    </row>
    <row r="463">
      <c r="A463" s="35"/>
    </row>
    <row r="464">
      <c r="A464" s="35"/>
    </row>
    <row r="465">
      <c r="A465" s="35"/>
    </row>
    <row r="466">
      <c r="A466" s="35"/>
    </row>
    <row r="467">
      <c r="A467" s="35"/>
    </row>
    <row r="468">
      <c r="A468" s="35"/>
    </row>
    <row r="469">
      <c r="A469" s="35"/>
    </row>
    <row r="470">
      <c r="A470" s="35"/>
    </row>
    <row r="471">
      <c r="A471" s="35"/>
    </row>
    <row r="472">
      <c r="A472" s="35"/>
    </row>
    <row r="473">
      <c r="A473" s="35"/>
    </row>
    <row r="474">
      <c r="A474" s="35"/>
    </row>
    <row r="475">
      <c r="A475" s="35"/>
    </row>
    <row r="476">
      <c r="A476" s="35"/>
    </row>
    <row r="477">
      <c r="A477" s="35"/>
    </row>
    <row r="478">
      <c r="A478" s="35"/>
    </row>
    <row r="479">
      <c r="A479" s="35"/>
    </row>
    <row r="480">
      <c r="A480" s="35"/>
    </row>
    <row r="481">
      <c r="A481" s="35"/>
    </row>
    <row r="482">
      <c r="A482" s="35"/>
    </row>
    <row r="483">
      <c r="A483" s="35"/>
    </row>
    <row r="484">
      <c r="A484" s="35"/>
    </row>
    <row r="485">
      <c r="A485" s="35"/>
    </row>
    <row r="486">
      <c r="A486" s="35"/>
    </row>
    <row r="487">
      <c r="A487" s="35"/>
    </row>
    <row r="488">
      <c r="A488" s="35"/>
    </row>
    <row r="489">
      <c r="A489" s="35"/>
    </row>
    <row r="490">
      <c r="A490" s="35"/>
    </row>
    <row r="491">
      <c r="A491" s="35"/>
    </row>
    <row r="492">
      <c r="A492" s="35"/>
    </row>
    <row r="493">
      <c r="A493" s="35"/>
    </row>
    <row r="494">
      <c r="A494" s="35"/>
    </row>
    <row r="495">
      <c r="A495" s="35"/>
    </row>
    <row r="496">
      <c r="A496" s="35"/>
    </row>
    <row r="497">
      <c r="A497" s="35"/>
    </row>
    <row r="498">
      <c r="A498" s="35"/>
    </row>
    <row r="499">
      <c r="A499" s="35"/>
    </row>
    <row r="500">
      <c r="A500" s="35"/>
    </row>
    <row r="501">
      <c r="A501" s="35"/>
    </row>
    <row r="502">
      <c r="A502" s="35"/>
    </row>
    <row r="503">
      <c r="A503" s="35"/>
    </row>
    <row r="504">
      <c r="A504" s="35"/>
    </row>
    <row r="505">
      <c r="A505" s="35"/>
    </row>
    <row r="506">
      <c r="A506" s="35"/>
    </row>
    <row r="507">
      <c r="A507" s="35"/>
    </row>
    <row r="508">
      <c r="A508" s="35"/>
    </row>
    <row r="509">
      <c r="A509" s="35"/>
    </row>
    <row r="510">
      <c r="A510" s="35"/>
    </row>
    <row r="511">
      <c r="A511" s="35"/>
    </row>
    <row r="512">
      <c r="A512" s="35"/>
    </row>
    <row r="513">
      <c r="A513" s="35"/>
    </row>
    <row r="514">
      <c r="A514" s="35"/>
    </row>
    <row r="515">
      <c r="A515" s="35"/>
    </row>
    <row r="516">
      <c r="A516" s="35"/>
    </row>
    <row r="517">
      <c r="A517" s="35"/>
    </row>
    <row r="518">
      <c r="A518" s="35"/>
    </row>
    <row r="519">
      <c r="A519" s="35"/>
    </row>
    <row r="520">
      <c r="A520" s="35"/>
    </row>
    <row r="521">
      <c r="A521" s="35"/>
    </row>
    <row r="522">
      <c r="A522" s="35"/>
    </row>
    <row r="523">
      <c r="A523" s="35"/>
    </row>
    <row r="524">
      <c r="A524" s="35"/>
    </row>
    <row r="525">
      <c r="A525" s="35"/>
    </row>
    <row r="526">
      <c r="A526" s="35"/>
    </row>
    <row r="527">
      <c r="A527" s="35"/>
    </row>
    <row r="528">
      <c r="A528" s="35"/>
    </row>
    <row r="529">
      <c r="A529" s="35"/>
    </row>
    <row r="530">
      <c r="A530" s="35"/>
    </row>
    <row r="531">
      <c r="A531" s="35"/>
    </row>
    <row r="532">
      <c r="A532" s="35"/>
    </row>
    <row r="533">
      <c r="A533" s="35"/>
    </row>
    <row r="534">
      <c r="A534" s="35"/>
    </row>
    <row r="535">
      <c r="A535" s="35"/>
    </row>
    <row r="536">
      <c r="A536" s="35"/>
    </row>
    <row r="537">
      <c r="A537" s="35"/>
    </row>
    <row r="538">
      <c r="A538" s="35"/>
    </row>
    <row r="539">
      <c r="A539" s="35"/>
    </row>
    <row r="540">
      <c r="A540" s="35"/>
    </row>
    <row r="541">
      <c r="A541" s="35"/>
    </row>
    <row r="542">
      <c r="A542" s="35"/>
    </row>
    <row r="543">
      <c r="A543" s="35"/>
    </row>
    <row r="544">
      <c r="A544" s="35"/>
    </row>
    <row r="545">
      <c r="A545" s="35"/>
    </row>
    <row r="546">
      <c r="A546" s="35"/>
    </row>
    <row r="547">
      <c r="A547" s="35"/>
    </row>
    <row r="548">
      <c r="A548" s="35"/>
    </row>
    <row r="549">
      <c r="A549" s="35"/>
    </row>
    <row r="550">
      <c r="A550" s="35"/>
    </row>
    <row r="551">
      <c r="A551" s="35"/>
    </row>
    <row r="552">
      <c r="A552" s="35"/>
    </row>
    <row r="553">
      <c r="A553" s="35"/>
    </row>
    <row r="554">
      <c r="A554" s="35"/>
    </row>
    <row r="555">
      <c r="A555" s="35"/>
    </row>
    <row r="556">
      <c r="A556" s="35"/>
    </row>
    <row r="557">
      <c r="A557" s="35"/>
    </row>
    <row r="558">
      <c r="A558" s="35"/>
    </row>
    <row r="559">
      <c r="A559" s="35"/>
    </row>
    <row r="560">
      <c r="A560" s="35"/>
    </row>
    <row r="561">
      <c r="A561" s="35"/>
    </row>
    <row r="562">
      <c r="A562" s="35"/>
    </row>
    <row r="563">
      <c r="A563" s="35"/>
    </row>
    <row r="564">
      <c r="A564" s="35"/>
    </row>
    <row r="565">
      <c r="A565" s="35"/>
    </row>
    <row r="566">
      <c r="A566" s="35"/>
    </row>
    <row r="567">
      <c r="A567" s="35"/>
    </row>
    <row r="568">
      <c r="A568" s="35"/>
    </row>
    <row r="569">
      <c r="A569" s="35"/>
    </row>
    <row r="570">
      <c r="A570" s="35"/>
    </row>
    <row r="571">
      <c r="A571" s="35"/>
    </row>
    <row r="572">
      <c r="A572" s="35"/>
    </row>
    <row r="573">
      <c r="A573" s="35"/>
    </row>
    <row r="574">
      <c r="A574" s="35"/>
    </row>
    <row r="575">
      <c r="A575" s="35"/>
    </row>
    <row r="576">
      <c r="A576" s="35"/>
    </row>
    <row r="577">
      <c r="A577" s="35"/>
    </row>
    <row r="578">
      <c r="A578" s="35"/>
    </row>
    <row r="579">
      <c r="A579" s="35"/>
    </row>
    <row r="580">
      <c r="A580" s="35"/>
    </row>
    <row r="581">
      <c r="A581" s="35"/>
    </row>
    <row r="582">
      <c r="A582" s="35"/>
    </row>
    <row r="583">
      <c r="A583" s="35"/>
    </row>
    <row r="584">
      <c r="A584" s="35"/>
    </row>
    <row r="585">
      <c r="A585" s="35"/>
    </row>
    <row r="586">
      <c r="A586" s="35"/>
    </row>
    <row r="587">
      <c r="A587" s="35"/>
    </row>
    <row r="588">
      <c r="A588" s="35"/>
    </row>
    <row r="589">
      <c r="A589" s="35"/>
    </row>
    <row r="590">
      <c r="A590" s="35"/>
    </row>
    <row r="591">
      <c r="A591" s="35"/>
    </row>
    <row r="592">
      <c r="A592" s="35"/>
    </row>
    <row r="593">
      <c r="A593" s="35"/>
    </row>
    <row r="594">
      <c r="A594" s="35"/>
    </row>
    <row r="595">
      <c r="A595" s="35"/>
    </row>
    <row r="596">
      <c r="A596" s="35"/>
    </row>
    <row r="597">
      <c r="A597" s="35"/>
    </row>
    <row r="598">
      <c r="A598" s="35"/>
    </row>
    <row r="599">
      <c r="A599" s="35"/>
    </row>
    <row r="600">
      <c r="A600" s="35"/>
    </row>
    <row r="601">
      <c r="A601" s="35"/>
    </row>
    <row r="602">
      <c r="A602" s="35"/>
    </row>
    <row r="603">
      <c r="A603" s="35"/>
    </row>
    <row r="604">
      <c r="A604" s="35"/>
    </row>
    <row r="605">
      <c r="A605" s="35"/>
    </row>
    <row r="606">
      <c r="A606" s="35"/>
    </row>
    <row r="607">
      <c r="A607" s="35"/>
    </row>
    <row r="608">
      <c r="A608" s="35"/>
    </row>
    <row r="609">
      <c r="A609" s="35"/>
    </row>
    <row r="610">
      <c r="A610" s="35"/>
    </row>
    <row r="611">
      <c r="A611" s="35"/>
    </row>
    <row r="612">
      <c r="A612" s="35"/>
    </row>
    <row r="613">
      <c r="A613" s="35"/>
    </row>
    <row r="614">
      <c r="A614" s="35"/>
    </row>
    <row r="615">
      <c r="A615" s="35"/>
    </row>
    <row r="616">
      <c r="A616" s="35"/>
    </row>
    <row r="617">
      <c r="A617" s="35"/>
    </row>
    <row r="618">
      <c r="A618" s="35"/>
    </row>
    <row r="619">
      <c r="A619" s="35"/>
    </row>
    <row r="620">
      <c r="A620" s="35"/>
    </row>
    <row r="621">
      <c r="A621" s="35"/>
    </row>
    <row r="622">
      <c r="A622" s="35"/>
    </row>
    <row r="623">
      <c r="A623" s="35"/>
    </row>
    <row r="624">
      <c r="A624" s="35"/>
    </row>
    <row r="625">
      <c r="A625" s="35"/>
    </row>
    <row r="626">
      <c r="A626" s="35"/>
    </row>
    <row r="627">
      <c r="A627" s="35"/>
    </row>
    <row r="628">
      <c r="A628" s="35"/>
    </row>
    <row r="629">
      <c r="A629" s="35"/>
    </row>
    <row r="630">
      <c r="A630" s="35"/>
    </row>
    <row r="631">
      <c r="A631" s="35"/>
    </row>
    <row r="632">
      <c r="A632" s="35"/>
    </row>
    <row r="633">
      <c r="A633" s="35"/>
    </row>
    <row r="634">
      <c r="A634" s="35"/>
    </row>
    <row r="635">
      <c r="A635" s="35"/>
    </row>
    <row r="636">
      <c r="A636" s="35"/>
    </row>
    <row r="637">
      <c r="A637" s="35"/>
    </row>
    <row r="638">
      <c r="A638" s="35"/>
    </row>
    <row r="639">
      <c r="A639" s="35"/>
    </row>
    <row r="640">
      <c r="A640" s="35"/>
    </row>
    <row r="641">
      <c r="A641" s="35"/>
    </row>
    <row r="642">
      <c r="A642" s="35"/>
    </row>
    <row r="643">
      <c r="A643" s="35"/>
    </row>
    <row r="644">
      <c r="A644" s="35"/>
    </row>
    <row r="645">
      <c r="A645" s="35"/>
    </row>
    <row r="646">
      <c r="A646" s="35"/>
    </row>
    <row r="647">
      <c r="A647" s="35"/>
    </row>
    <row r="648">
      <c r="A648" s="35"/>
    </row>
    <row r="649">
      <c r="A649" s="35"/>
    </row>
    <row r="650">
      <c r="A650" s="35"/>
    </row>
    <row r="651">
      <c r="A651" s="35"/>
    </row>
    <row r="652">
      <c r="A652" s="35"/>
    </row>
    <row r="653">
      <c r="A653" s="35"/>
    </row>
    <row r="654">
      <c r="A654" s="35"/>
    </row>
    <row r="655">
      <c r="A655" s="35"/>
    </row>
    <row r="656">
      <c r="A656" s="35"/>
    </row>
    <row r="657">
      <c r="A657" s="35"/>
    </row>
    <row r="658">
      <c r="A658" s="35"/>
    </row>
    <row r="659">
      <c r="A659" s="35"/>
    </row>
    <row r="660">
      <c r="A660" s="35"/>
    </row>
    <row r="661">
      <c r="A661" s="35"/>
    </row>
    <row r="662">
      <c r="A662" s="35"/>
    </row>
    <row r="663">
      <c r="A663" s="35"/>
    </row>
    <row r="664">
      <c r="A664" s="35"/>
    </row>
    <row r="665">
      <c r="A665" s="35"/>
    </row>
    <row r="666">
      <c r="A666" s="35"/>
    </row>
    <row r="667">
      <c r="A667" s="35"/>
    </row>
    <row r="668">
      <c r="A668" s="35"/>
    </row>
    <row r="669">
      <c r="A669" s="35"/>
    </row>
    <row r="670">
      <c r="A670" s="35"/>
    </row>
    <row r="671">
      <c r="A671" s="35"/>
    </row>
    <row r="672">
      <c r="A672" s="35"/>
    </row>
    <row r="673">
      <c r="A673" s="35"/>
    </row>
    <row r="674">
      <c r="A674" s="35"/>
    </row>
    <row r="675">
      <c r="A675" s="35"/>
    </row>
    <row r="676">
      <c r="A676" s="35"/>
    </row>
    <row r="677">
      <c r="A677" s="35"/>
    </row>
    <row r="678">
      <c r="A678" s="35"/>
    </row>
    <row r="679">
      <c r="A679" s="35"/>
    </row>
    <row r="680">
      <c r="A680" s="35"/>
    </row>
    <row r="681">
      <c r="A681" s="35"/>
    </row>
    <row r="682">
      <c r="A682" s="35"/>
    </row>
    <row r="683">
      <c r="A683" s="35"/>
    </row>
    <row r="684">
      <c r="A684" s="35"/>
    </row>
    <row r="685">
      <c r="A685" s="35"/>
    </row>
    <row r="686">
      <c r="A686" s="35"/>
    </row>
    <row r="687">
      <c r="A687" s="35"/>
    </row>
    <row r="688">
      <c r="A688" s="35"/>
    </row>
    <row r="689">
      <c r="A689" s="35"/>
    </row>
    <row r="690">
      <c r="A690" s="35"/>
    </row>
    <row r="691">
      <c r="A691" s="35"/>
    </row>
    <row r="692">
      <c r="A692" s="35"/>
    </row>
    <row r="693">
      <c r="A693" s="35"/>
    </row>
    <row r="694">
      <c r="A694" s="35"/>
    </row>
    <row r="695">
      <c r="A695" s="35"/>
    </row>
    <row r="696">
      <c r="A696" s="35"/>
    </row>
    <row r="697">
      <c r="A697" s="35"/>
    </row>
    <row r="698">
      <c r="A698" s="35"/>
    </row>
    <row r="699">
      <c r="A699" s="35"/>
    </row>
    <row r="700">
      <c r="A700" s="35"/>
    </row>
    <row r="701">
      <c r="A701" s="35"/>
    </row>
    <row r="702">
      <c r="A702" s="35"/>
    </row>
    <row r="703">
      <c r="A703" s="35"/>
    </row>
    <row r="704">
      <c r="A704" s="35"/>
    </row>
    <row r="705">
      <c r="A705" s="35"/>
    </row>
    <row r="706">
      <c r="A706" s="35"/>
    </row>
    <row r="707">
      <c r="A707" s="35"/>
    </row>
    <row r="708">
      <c r="A708" s="35"/>
    </row>
    <row r="709">
      <c r="A709" s="35"/>
    </row>
    <row r="710">
      <c r="A710" s="35"/>
    </row>
    <row r="711">
      <c r="A711" s="35"/>
    </row>
    <row r="712">
      <c r="A712" s="35"/>
    </row>
    <row r="713">
      <c r="A713" s="35"/>
    </row>
    <row r="714">
      <c r="A714" s="35"/>
    </row>
    <row r="715">
      <c r="A715" s="35"/>
    </row>
    <row r="716">
      <c r="A716" s="35"/>
    </row>
    <row r="717">
      <c r="A717" s="35"/>
    </row>
    <row r="718">
      <c r="A718" s="35"/>
    </row>
    <row r="719">
      <c r="A719" s="35"/>
    </row>
    <row r="720">
      <c r="A720" s="35"/>
    </row>
    <row r="721">
      <c r="A721" s="35"/>
    </row>
    <row r="722">
      <c r="A722" s="35"/>
    </row>
    <row r="723">
      <c r="A723" s="35"/>
    </row>
    <row r="724">
      <c r="A724" s="35"/>
    </row>
    <row r="725">
      <c r="A725" s="35"/>
    </row>
    <row r="726">
      <c r="A726" s="35"/>
    </row>
    <row r="727">
      <c r="A727" s="35"/>
    </row>
    <row r="728">
      <c r="A728" s="35"/>
    </row>
    <row r="729">
      <c r="A729" s="35"/>
    </row>
    <row r="730">
      <c r="A730" s="35"/>
    </row>
    <row r="731">
      <c r="A731" s="35"/>
    </row>
    <row r="732">
      <c r="A732" s="35"/>
    </row>
    <row r="733">
      <c r="A733" s="35"/>
    </row>
    <row r="734">
      <c r="A734" s="35"/>
    </row>
    <row r="735">
      <c r="A735" s="35"/>
    </row>
    <row r="736">
      <c r="A736" s="35"/>
    </row>
    <row r="737">
      <c r="A737" s="35"/>
    </row>
    <row r="738">
      <c r="A738" s="35"/>
    </row>
    <row r="739">
      <c r="A739" s="35"/>
    </row>
    <row r="740">
      <c r="A740" s="35"/>
    </row>
    <row r="741">
      <c r="A741" s="35"/>
    </row>
    <row r="742">
      <c r="A742" s="35"/>
    </row>
    <row r="743">
      <c r="A743" s="35"/>
    </row>
    <row r="744">
      <c r="A744" s="35"/>
    </row>
    <row r="745">
      <c r="A745" s="35"/>
    </row>
    <row r="746">
      <c r="A746" s="35"/>
    </row>
    <row r="747">
      <c r="A747" s="35"/>
    </row>
    <row r="748">
      <c r="A748" s="35"/>
    </row>
    <row r="749">
      <c r="A749" s="35"/>
    </row>
    <row r="750">
      <c r="A750" s="35"/>
    </row>
    <row r="751">
      <c r="A751" s="35"/>
    </row>
    <row r="752">
      <c r="A752" s="35"/>
    </row>
    <row r="753">
      <c r="A753" s="35"/>
    </row>
    <row r="754">
      <c r="A754" s="35"/>
    </row>
    <row r="755">
      <c r="A755" s="35"/>
    </row>
    <row r="756">
      <c r="A756" s="35"/>
    </row>
    <row r="757">
      <c r="A757" s="35"/>
    </row>
    <row r="758">
      <c r="A758" s="35"/>
    </row>
    <row r="759">
      <c r="A759" s="35"/>
    </row>
    <row r="760">
      <c r="A760" s="35"/>
    </row>
    <row r="761">
      <c r="A761" s="35"/>
    </row>
    <row r="762">
      <c r="A762" s="35"/>
    </row>
    <row r="763">
      <c r="A763" s="35"/>
    </row>
    <row r="764">
      <c r="A764" s="35"/>
    </row>
    <row r="765">
      <c r="A765" s="35"/>
    </row>
    <row r="766">
      <c r="A766" s="35"/>
    </row>
    <row r="767">
      <c r="A767" s="35"/>
    </row>
    <row r="768">
      <c r="A768" s="35"/>
    </row>
    <row r="769">
      <c r="A769" s="35"/>
    </row>
    <row r="770">
      <c r="A770" s="35"/>
    </row>
    <row r="771">
      <c r="A771" s="35"/>
    </row>
    <row r="772">
      <c r="A772" s="35"/>
    </row>
    <row r="773">
      <c r="A773" s="35"/>
    </row>
    <row r="774">
      <c r="A774" s="35"/>
    </row>
    <row r="775">
      <c r="A775" s="35"/>
    </row>
    <row r="776">
      <c r="A776" s="35"/>
    </row>
    <row r="777">
      <c r="A777" s="35"/>
    </row>
    <row r="778">
      <c r="A778" s="35"/>
    </row>
    <row r="779">
      <c r="A779" s="35"/>
    </row>
    <row r="780">
      <c r="A780" s="35"/>
    </row>
    <row r="781">
      <c r="A781" s="35"/>
    </row>
    <row r="782">
      <c r="A782" s="35"/>
    </row>
    <row r="783">
      <c r="A783" s="35"/>
    </row>
    <row r="784">
      <c r="A784" s="35"/>
    </row>
    <row r="785">
      <c r="A785" s="35"/>
    </row>
    <row r="786">
      <c r="A786" s="35"/>
    </row>
    <row r="787">
      <c r="A787" s="35"/>
    </row>
    <row r="788">
      <c r="A788" s="35"/>
    </row>
    <row r="789">
      <c r="A789" s="35"/>
    </row>
    <row r="790">
      <c r="A790" s="35"/>
    </row>
    <row r="791">
      <c r="A791" s="35"/>
    </row>
    <row r="792">
      <c r="A792" s="35"/>
    </row>
    <row r="793">
      <c r="A793" s="35"/>
    </row>
    <row r="794">
      <c r="A794" s="35"/>
    </row>
    <row r="795">
      <c r="A795" s="35"/>
    </row>
    <row r="796">
      <c r="A796" s="35"/>
    </row>
    <row r="797">
      <c r="A797" s="35"/>
    </row>
    <row r="798">
      <c r="A798" s="35"/>
    </row>
    <row r="799">
      <c r="A799" s="35"/>
    </row>
    <row r="800">
      <c r="A800" s="35"/>
    </row>
    <row r="801">
      <c r="A801" s="35"/>
    </row>
    <row r="802">
      <c r="A802" s="35"/>
    </row>
    <row r="803">
      <c r="A803" s="35"/>
    </row>
    <row r="804">
      <c r="A804" s="35"/>
    </row>
    <row r="805">
      <c r="A805" s="35"/>
    </row>
    <row r="806">
      <c r="A806" s="35"/>
    </row>
    <row r="807">
      <c r="A807" s="35"/>
    </row>
    <row r="808">
      <c r="A808" s="35"/>
    </row>
    <row r="809">
      <c r="A809" s="35"/>
    </row>
    <row r="810">
      <c r="A810" s="35"/>
    </row>
    <row r="811">
      <c r="A811" s="35"/>
    </row>
    <row r="812">
      <c r="A812" s="35"/>
    </row>
    <row r="813">
      <c r="A813" s="35"/>
    </row>
    <row r="814">
      <c r="A814" s="35"/>
    </row>
    <row r="815">
      <c r="A815" s="35"/>
    </row>
    <row r="816">
      <c r="A816" s="35"/>
    </row>
    <row r="817">
      <c r="A817" s="35"/>
    </row>
    <row r="818">
      <c r="A818" s="35"/>
    </row>
    <row r="819">
      <c r="A819" s="35"/>
    </row>
    <row r="820">
      <c r="A820" s="35"/>
    </row>
    <row r="821">
      <c r="A821" s="35"/>
    </row>
    <row r="822">
      <c r="A822" s="35"/>
    </row>
    <row r="823">
      <c r="A823" s="35"/>
    </row>
    <row r="824">
      <c r="A824" s="35"/>
    </row>
    <row r="825">
      <c r="A825" s="35"/>
    </row>
    <row r="826">
      <c r="A826" s="35"/>
    </row>
    <row r="827">
      <c r="A827" s="35"/>
    </row>
    <row r="828">
      <c r="A828" s="35"/>
    </row>
    <row r="829">
      <c r="A829" s="35"/>
    </row>
    <row r="830">
      <c r="A830" s="35"/>
    </row>
    <row r="831">
      <c r="A831" s="35"/>
    </row>
    <row r="832">
      <c r="A832" s="35"/>
    </row>
    <row r="833">
      <c r="A833" s="35"/>
    </row>
    <row r="834">
      <c r="A834" s="35"/>
    </row>
    <row r="835">
      <c r="A835" s="35"/>
    </row>
    <row r="836">
      <c r="A836" s="35"/>
    </row>
    <row r="837">
      <c r="A837" s="35"/>
    </row>
    <row r="838">
      <c r="A838" s="35"/>
    </row>
    <row r="839">
      <c r="A839" s="35"/>
    </row>
    <row r="840">
      <c r="A840" s="35"/>
    </row>
    <row r="841">
      <c r="A841" s="35"/>
    </row>
    <row r="842">
      <c r="A842" s="35"/>
    </row>
    <row r="843">
      <c r="A843" s="35"/>
    </row>
    <row r="844">
      <c r="A844" s="35"/>
    </row>
    <row r="845">
      <c r="A845" s="35"/>
    </row>
    <row r="846">
      <c r="A846" s="35"/>
    </row>
    <row r="847">
      <c r="A847" s="35"/>
    </row>
    <row r="848">
      <c r="A848" s="35"/>
    </row>
    <row r="849">
      <c r="A849" s="35"/>
    </row>
    <row r="850">
      <c r="A850" s="35"/>
    </row>
    <row r="851">
      <c r="A851" s="35"/>
    </row>
    <row r="852">
      <c r="A852" s="35"/>
    </row>
    <row r="853">
      <c r="A853" s="35"/>
    </row>
    <row r="854">
      <c r="A854" s="35"/>
    </row>
    <row r="855">
      <c r="A855" s="35"/>
    </row>
    <row r="856">
      <c r="A856" s="35"/>
    </row>
    <row r="857">
      <c r="A857" s="35"/>
    </row>
    <row r="858">
      <c r="A858" s="35"/>
    </row>
    <row r="859">
      <c r="A859" s="35"/>
    </row>
    <row r="860">
      <c r="A860" s="35"/>
    </row>
    <row r="861">
      <c r="A861" s="35"/>
    </row>
    <row r="862">
      <c r="A862" s="35"/>
    </row>
    <row r="863">
      <c r="A863" s="35"/>
    </row>
    <row r="864">
      <c r="A864" s="35"/>
    </row>
    <row r="865">
      <c r="A865" s="35"/>
    </row>
    <row r="866">
      <c r="A866" s="35"/>
    </row>
    <row r="867">
      <c r="A867" s="35"/>
    </row>
    <row r="868">
      <c r="A868" s="35"/>
    </row>
    <row r="869">
      <c r="A869" s="35"/>
    </row>
    <row r="870">
      <c r="A870" s="35"/>
    </row>
    <row r="871">
      <c r="A871" s="35"/>
    </row>
    <row r="872">
      <c r="A872" s="35"/>
    </row>
    <row r="873">
      <c r="A873" s="35"/>
    </row>
    <row r="874">
      <c r="A874" s="35"/>
    </row>
    <row r="875">
      <c r="A875" s="35"/>
    </row>
    <row r="876">
      <c r="A876" s="35"/>
    </row>
    <row r="877">
      <c r="A877" s="35"/>
    </row>
    <row r="878">
      <c r="A878" s="35"/>
    </row>
    <row r="879">
      <c r="A879" s="35"/>
    </row>
    <row r="880">
      <c r="A880" s="35"/>
    </row>
    <row r="881">
      <c r="A881" s="35"/>
    </row>
    <row r="882">
      <c r="A882" s="35"/>
    </row>
    <row r="883">
      <c r="A883" s="35"/>
    </row>
    <row r="884">
      <c r="A884" s="35"/>
    </row>
    <row r="885">
      <c r="A885" s="35"/>
    </row>
    <row r="886">
      <c r="A886" s="35"/>
    </row>
    <row r="887">
      <c r="A887" s="35"/>
    </row>
    <row r="888">
      <c r="A888" s="35"/>
    </row>
    <row r="889">
      <c r="A889" s="35"/>
    </row>
    <row r="890">
      <c r="A890" s="35"/>
    </row>
    <row r="891">
      <c r="A891" s="35"/>
    </row>
    <row r="892">
      <c r="A892" s="35"/>
    </row>
    <row r="893">
      <c r="A893" s="35"/>
    </row>
    <row r="894">
      <c r="A894" s="35"/>
    </row>
    <row r="895">
      <c r="A895" s="35"/>
    </row>
    <row r="896">
      <c r="A896" s="35"/>
    </row>
    <row r="897">
      <c r="A897" s="35"/>
    </row>
    <row r="898">
      <c r="A898" s="35"/>
    </row>
    <row r="899">
      <c r="A899" s="35"/>
    </row>
    <row r="900">
      <c r="A900" s="35"/>
    </row>
    <row r="901">
      <c r="A901" s="35"/>
    </row>
    <row r="902">
      <c r="A902" s="35"/>
    </row>
    <row r="903">
      <c r="A903" s="35"/>
    </row>
    <row r="904">
      <c r="A904" s="35"/>
    </row>
    <row r="905">
      <c r="A905" s="35"/>
    </row>
    <row r="906">
      <c r="A906" s="35"/>
    </row>
    <row r="907">
      <c r="A907" s="35"/>
    </row>
    <row r="908">
      <c r="A908" s="35"/>
    </row>
    <row r="909">
      <c r="A909" s="35"/>
    </row>
    <row r="910">
      <c r="A910" s="35"/>
    </row>
    <row r="911">
      <c r="A911" s="35"/>
    </row>
    <row r="912">
      <c r="A912" s="35"/>
    </row>
    <row r="913">
      <c r="A913" s="35"/>
    </row>
    <row r="914">
      <c r="A914" s="35"/>
    </row>
    <row r="915">
      <c r="A915" s="35"/>
    </row>
    <row r="916">
      <c r="A916" s="35"/>
    </row>
    <row r="917">
      <c r="A917" s="35"/>
    </row>
    <row r="918">
      <c r="A918" s="35"/>
    </row>
    <row r="919">
      <c r="A919" s="35"/>
    </row>
    <row r="920">
      <c r="A920" s="35"/>
    </row>
    <row r="921">
      <c r="A921" s="35"/>
    </row>
    <row r="922">
      <c r="A922" s="35"/>
    </row>
    <row r="923">
      <c r="A923" s="35"/>
    </row>
    <row r="924">
      <c r="A924" s="35"/>
    </row>
    <row r="925">
      <c r="A925" s="35"/>
    </row>
    <row r="926">
      <c r="A926" s="35"/>
    </row>
    <row r="927">
      <c r="A927" s="35"/>
    </row>
    <row r="928">
      <c r="A928" s="35"/>
    </row>
    <row r="929">
      <c r="A929" s="35"/>
    </row>
    <row r="930">
      <c r="A930" s="35"/>
    </row>
    <row r="931">
      <c r="A931" s="35"/>
    </row>
    <row r="932">
      <c r="A932" s="35"/>
    </row>
    <row r="933">
      <c r="A933" s="35"/>
    </row>
    <row r="934">
      <c r="A934" s="35"/>
    </row>
    <row r="935">
      <c r="A935" s="35"/>
    </row>
    <row r="936">
      <c r="A936" s="35"/>
    </row>
    <row r="937">
      <c r="A937" s="35"/>
    </row>
    <row r="938">
      <c r="A938" s="35"/>
    </row>
    <row r="939">
      <c r="A939" s="35"/>
    </row>
    <row r="940">
      <c r="A940" s="35"/>
    </row>
    <row r="941">
      <c r="A941" s="35"/>
    </row>
    <row r="942">
      <c r="A942" s="35"/>
    </row>
    <row r="943">
      <c r="A943" s="35"/>
    </row>
    <row r="944">
      <c r="A944" s="35"/>
    </row>
    <row r="945">
      <c r="A945" s="35"/>
    </row>
    <row r="946">
      <c r="A946" s="35"/>
    </row>
    <row r="947">
      <c r="A947" s="35"/>
    </row>
    <row r="948">
      <c r="A948" s="35"/>
    </row>
    <row r="949">
      <c r="A949" s="35"/>
    </row>
    <row r="950">
      <c r="A950" s="35"/>
    </row>
    <row r="951">
      <c r="A951" s="35"/>
    </row>
    <row r="952">
      <c r="A952" s="35"/>
    </row>
    <row r="953">
      <c r="A953" s="35"/>
    </row>
    <row r="954">
      <c r="A954" s="35"/>
    </row>
    <row r="955">
      <c r="A955" s="35"/>
    </row>
    <row r="956">
      <c r="A956" s="35"/>
    </row>
    <row r="957">
      <c r="A957" s="35"/>
    </row>
    <row r="958">
      <c r="A958" s="35"/>
    </row>
    <row r="959">
      <c r="A959" s="35"/>
    </row>
    <row r="960">
      <c r="A960" s="35"/>
    </row>
    <row r="961">
      <c r="A961" s="35"/>
    </row>
    <row r="962">
      <c r="A962" s="35"/>
    </row>
    <row r="963">
      <c r="A963" s="35"/>
    </row>
    <row r="964">
      <c r="A964" s="35"/>
    </row>
    <row r="965">
      <c r="A965" s="35"/>
    </row>
    <row r="966">
      <c r="A966" s="35"/>
    </row>
    <row r="967">
      <c r="A967" s="35"/>
    </row>
    <row r="968">
      <c r="A968" s="35"/>
    </row>
    <row r="969">
      <c r="A969" s="35"/>
    </row>
    <row r="970">
      <c r="A970" s="35"/>
    </row>
    <row r="971">
      <c r="A971" s="35"/>
    </row>
    <row r="972">
      <c r="A972" s="35"/>
    </row>
    <row r="973">
      <c r="A973" s="35"/>
    </row>
    <row r="974">
      <c r="A974" s="35"/>
    </row>
    <row r="975">
      <c r="A975" s="35"/>
    </row>
    <row r="976">
      <c r="A976" s="35"/>
    </row>
    <row r="977">
      <c r="A977" s="35"/>
    </row>
    <row r="978">
      <c r="A978" s="35"/>
    </row>
    <row r="979">
      <c r="A979" s="35"/>
    </row>
    <row r="980">
      <c r="A980" s="35"/>
    </row>
    <row r="981">
      <c r="A981" s="35"/>
    </row>
    <row r="982">
      <c r="A982" s="35"/>
    </row>
    <row r="983">
      <c r="A983" s="35"/>
    </row>
    <row r="984">
      <c r="A984" s="35"/>
    </row>
    <row r="985">
      <c r="A985" s="35"/>
    </row>
    <row r="986">
      <c r="A986" s="35"/>
    </row>
    <row r="987">
      <c r="A987" s="35"/>
    </row>
    <row r="988">
      <c r="A988" s="35"/>
    </row>
    <row r="989">
      <c r="A989" s="35"/>
    </row>
    <row r="990">
      <c r="A990" s="35"/>
    </row>
    <row r="991">
      <c r="A991" s="35"/>
    </row>
    <row r="992">
      <c r="A992" s="35"/>
    </row>
    <row r="993">
      <c r="A993" s="35"/>
    </row>
    <row r="994">
      <c r="A994" s="35"/>
    </row>
    <row r="995">
      <c r="A995" s="35"/>
    </row>
    <row r="996">
      <c r="A996" s="35"/>
    </row>
    <row r="997">
      <c r="A997" s="35"/>
    </row>
    <row r="998">
      <c r="A998" s="35"/>
    </row>
    <row r="999">
      <c r="A999" s="35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AA84F"/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55.29"/>
    <col customWidth="1" min="2" max="3" width="13.0"/>
    <col customWidth="1" min="4" max="8" width="14.14"/>
    <col customWidth="1" min="9" max="10" width="13.86"/>
    <col customWidth="1" min="11" max="11" width="16.71"/>
    <col customWidth="1" min="13" max="13" width="16.14"/>
    <col customWidth="1" min="14" max="14" width="15.86"/>
    <col customWidth="1" min="15" max="15" width="3.43"/>
    <col customWidth="1" min="16" max="16" width="15.71"/>
    <col customWidth="1" min="17" max="17" width="3.86"/>
    <col customWidth="1" min="18" max="18" width="11.14"/>
    <col customWidth="1" min="19" max="19" width="10.0"/>
    <col customWidth="1" min="20" max="25" width="8.86"/>
    <col customWidth="1" min="26" max="26" width="12.0"/>
    <col customWidth="1" min="27" max="27" width="10.43"/>
    <col customWidth="1" min="28" max="28" width="11.43"/>
    <col customWidth="1" min="29" max="29" width="10.43"/>
  </cols>
  <sheetData>
    <row r="1" ht="15.75" customHeight="1">
      <c r="B1" s="56" t="s">
        <v>107</v>
      </c>
      <c r="C1" s="57">
        <f>500</f>
        <v>500</v>
      </c>
      <c r="D1" s="3"/>
      <c r="E1" s="56" t="s">
        <v>108</v>
      </c>
      <c r="F1" s="58">
        <v>175.0</v>
      </c>
      <c r="G1" s="10" t="s">
        <v>109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ht="15.75" customHeight="1">
      <c r="A2" s="56"/>
      <c r="B2" s="59"/>
      <c r="C2" s="10"/>
      <c r="D2" s="3"/>
      <c r="E2" s="3"/>
      <c r="F2" s="6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ht="15.75" customHeight="1">
      <c r="A3" s="61" t="s">
        <v>110</v>
      </c>
      <c r="B3" s="62"/>
      <c r="C3" s="6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</row>
    <row r="4" ht="15.75" customHeight="1">
      <c r="A4" s="64"/>
      <c r="B4" s="65" t="s">
        <v>111</v>
      </c>
      <c r="C4" s="3">
        <v>25.0</v>
      </c>
      <c r="D4" s="3">
        <v>25.0</v>
      </c>
      <c r="E4" s="3">
        <v>30.0</v>
      </c>
      <c r="F4" s="3">
        <v>30.0</v>
      </c>
      <c r="G4" s="3">
        <v>30.0</v>
      </c>
      <c r="H4" s="3">
        <v>30.0</v>
      </c>
      <c r="I4" s="3">
        <v>50.0</v>
      </c>
      <c r="J4" s="3">
        <v>55.0</v>
      </c>
      <c r="K4" s="3">
        <v>60.0</v>
      </c>
      <c r="L4" s="3">
        <v>55.0</v>
      </c>
      <c r="M4" s="3">
        <v>55.0</v>
      </c>
      <c r="N4" s="3">
        <v>55.0</v>
      </c>
      <c r="O4" s="3"/>
      <c r="P4" s="66">
        <f>SUM(C4:N4)</f>
        <v>500</v>
      </c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ht="15.75" customHeight="1">
      <c r="A5" s="67" t="s">
        <v>112</v>
      </c>
      <c r="B5" s="68" t="s">
        <v>113</v>
      </c>
      <c r="C5" s="69" t="s">
        <v>114</v>
      </c>
      <c r="D5" s="70" t="s">
        <v>115</v>
      </c>
      <c r="E5" s="70" t="s">
        <v>116</v>
      </c>
      <c r="F5" s="70" t="s">
        <v>117</v>
      </c>
      <c r="G5" s="70" t="s">
        <v>118</v>
      </c>
      <c r="H5" s="70" t="s">
        <v>119</v>
      </c>
      <c r="I5" s="70" t="s">
        <v>120</v>
      </c>
      <c r="J5" s="70" t="s">
        <v>121</v>
      </c>
      <c r="K5" s="70" t="s">
        <v>122</v>
      </c>
      <c r="L5" s="70" t="s">
        <v>123</v>
      </c>
      <c r="M5" s="70" t="s">
        <v>124</v>
      </c>
      <c r="N5" s="70" t="s">
        <v>125</v>
      </c>
      <c r="O5" s="71"/>
      <c r="P5" s="72"/>
      <c r="Q5" s="71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</row>
    <row r="6" ht="15.75" customHeight="1">
      <c r="A6" s="74" t="s">
        <v>126</v>
      </c>
      <c r="B6" s="75"/>
      <c r="C6" s="76" t="s">
        <v>127</v>
      </c>
      <c r="D6" s="77" t="s">
        <v>128</v>
      </c>
      <c r="E6" s="77" t="s">
        <v>129</v>
      </c>
      <c r="F6" s="77" t="s">
        <v>130</v>
      </c>
      <c r="G6" s="77" t="s">
        <v>131</v>
      </c>
      <c r="H6" s="77" t="s">
        <v>132</v>
      </c>
      <c r="I6" s="77" t="s">
        <v>133</v>
      </c>
      <c r="J6" s="77" t="s">
        <v>134</v>
      </c>
      <c r="K6" s="77" t="s">
        <v>135</v>
      </c>
      <c r="L6" s="77" t="s">
        <v>136</v>
      </c>
      <c r="M6" s="77" t="s">
        <v>137</v>
      </c>
      <c r="N6" s="78" t="s">
        <v>138</v>
      </c>
      <c r="O6" s="79"/>
      <c r="P6" s="80" t="s">
        <v>139</v>
      </c>
      <c r="Q6" s="79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ht="15.75" customHeight="1">
      <c r="A7" s="81" t="s">
        <v>140</v>
      </c>
      <c r="B7" s="82"/>
      <c r="C7" s="83">
        <f t="shared" ref="C7:N7" si="1">$F$1*C4</f>
        <v>4375</v>
      </c>
      <c r="D7" s="84">
        <f t="shared" si="1"/>
        <v>4375</v>
      </c>
      <c r="E7" s="84">
        <f t="shared" si="1"/>
        <v>5250</v>
      </c>
      <c r="F7" s="84">
        <f t="shared" si="1"/>
        <v>5250</v>
      </c>
      <c r="G7" s="84">
        <f t="shared" si="1"/>
        <v>5250</v>
      </c>
      <c r="H7" s="84">
        <f t="shared" si="1"/>
        <v>5250</v>
      </c>
      <c r="I7" s="84">
        <f t="shared" si="1"/>
        <v>8750</v>
      </c>
      <c r="J7" s="84">
        <f t="shared" si="1"/>
        <v>9625</v>
      </c>
      <c r="K7" s="84">
        <f t="shared" si="1"/>
        <v>10500</v>
      </c>
      <c r="L7" s="84">
        <f t="shared" si="1"/>
        <v>9625</v>
      </c>
      <c r="M7" s="84">
        <f t="shared" si="1"/>
        <v>9625</v>
      </c>
      <c r="N7" s="85">
        <f t="shared" si="1"/>
        <v>9625</v>
      </c>
      <c r="O7" s="86"/>
      <c r="P7" s="87">
        <f t="shared" ref="P7:P9" si="2">SUM(C7:N7)</f>
        <v>87500</v>
      </c>
      <c r="Q7" s="79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ht="15.75" customHeight="1">
      <c r="A8" s="81" t="s">
        <v>141</v>
      </c>
      <c r="B8" s="82"/>
      <c r="C8" s="82">
        <v>0.0</v>
      </c>
      <c r="D8" s="88">
        <v>0.0</v>
      </c>
      <c r="E8" s="88">
        <v>0.0</v>
      </c>
      <c r="F8" s="88">
        <v>0.0</v>
      </c>
      <c r="G8" s="88">
        <v>0.0</v>
      </c>
      <c r="H8" s="88">
        <v>0.0</v>
      </c>
      <c r="I8" s="88">
        <v>0.0</v>
      </c>
      <c r="J8" s="88">
        <v>0.0</v>
      </c>
      <c r="K8" s="88">
        <v>0.0</v>
      </c>
      <c r="L8" s="88">
        <v>0.0</v>
      </c>
      <c r="M8" s="88">
        <v>0.0</v>
      </c>
      <c r="N8" s="89">
        <v>0.0</v>
      </c>
      <c r="O8" s="86"/>
      <c r="P8" s="87">
        <f t="shared" si="2"/>
        <v>0</v>
      </c>
      <c r="Q8" s="79"/>
      <c r="R8" s="90"/>
    </row>
    <row r="9" ht="15.75" customHeight="1">
      <c r="A9" s="81" t="s">
        <v>142</v>
      </c>
      <c r="B9" s="82"/>
      <c r="C9" s="82">
        <v>0.0</v>
      </c>
      <c r="D9" s="88">
        <v>0.0</v>
      </c>
      <c r="E9" s="88">
        <v>0.0</v>
      </c>
      <c r="F9" s="88">
        <v>0.0</v>
      </c>
      <c r="G9" s="88">
        <v>0.0</v>
      </c>
      <c r="H9" s="88">
        <v>0.0</v>
      </c>
      <c r="I9" s="88">
        <v>0.0</v>
      </c>
      <c r="J9" s="88">
        <v>0.0</v>
      </c>
      <c r="K9" s="88">
        <v>0.0</v>
      </c>
      <c r="L9" s="88">
        <v>0.0</v>
      </c>
      <c r="M9" s="88">
        <v>0.0</v>
      </c>
      <c r="N9" s="89">
        <v>0.0</v>
      </c>
      <c r="O9" s="86"/>
      <c r="P9" s="87">
        <f t="shared" si="2"/>
        <v>0</v>
      </c>
      <c r="Q9" s="79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ht="15.75" customHeight="1">
      <c r="A10" s="91" t="s">
        <v>143</v>
      </c>
      <c r="B10" s="92"/>
      <c r="C10" s="92">
        <f>'Start Up Costs'!C23</f>
        <v>45000</v>
      </c>
      <c r="D10" s="93">
        <f t="shared" ref="D10:N10" si="3">C39</f>
        <v>40431</v>
      </c>
      <c r="E10" s="93">
        <f t="shared" si="3"/>
        <v>35862</v>
      </c>
      <c r="F10" s="93">
        <f t="shared" si="3"/>
        <v>32168</v>
      </c>
      <c r="G10" s="93">
        <f t="shared" si="3"/>
        <v>28474</v>
      </c>
      <c r="H10" s="93">
        <f t="shared" si="3"/>
        <v>24780</v>
      </c>
      <c r="I10" s="93">
        <f t="shared" si="3"/>
        <v>21086</v>
      </c>
      <c r="J10" s="93">
        <f t="shared" si="3"/>
        <v>20892</v>
      </c>
      <c r="K10" s="93">
        <f t="shared" si="3"/>
        <v>21573</v>
      </c>
      <c r="L10" s="93">
        <f t="shared" si="3"/>
        <v>23129</v>
      </c>
      <c r="M10" s="93">
        <f t="shared" si="3"/>
        <v>23810</v>
      </c>
      <c r="N10" s="94">
        <f t="shared" si="3"/>
        <v>24491</v>
      </c>
      <c r="O10" s="86"/>
      <c r="P10" s="87"/>
      <c r="Q10" s="79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 ht="15.75" customHeight="1">
      <c r="A11" s="74" t="s">
        <v>144</v>
      </c>
      <c r="B11" s="95"/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9"/>
      <c r="P11" s="100"/>
      <c r="Q11" s="79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 ht="15.75" customHeight="1">
      <c r="A12" s="101" t="s">
        <v>145</v>
      </c>
      <c r="B12" s="83">
        <v>0.0</v>
      </c>
      <c r="C12" s="83">
        <v>0.0</v>
      </c>
      <c r="D12" s="84">
        <f t="shared" ref="D12:N12" si="4">C12</f>
        <v>0</v>
      </c>
      <c r="E12" s="84">
        <f t="shared" si="4"/>
        <v>0</v>
      </c>
      <c r="F12" s="84">
        <f t="shared" si="4"/>
        <v>0</v>
      </c>
      <c r="G12" s="84">
        <f t="shared" si="4"/>
        <v>0</v>
      </c>
      <c r="H12" s="84">
        <f t="shared" si="4"/>
        <v>0</v>
      </c>
      <c r="I12" s="84">
        <f t="shared" si="4"/>
        <v>0</v>
      </c>
      <c r="J12" s="84">
        <f t="shared" si="4"/>
        <v>0</v>
      </c>
      <c r="K12" s="84">
        <f t="shared" si="4"/>
        <v>0</v>
      </c>
      <c r="L12" s="84">
        <f t="shared" si="4"/>
        <v>0</v>
      </c>
      <c r="M12" s="84">
        <f t="shared" si="4"/>
        <v>0</v>
      </c>
      <c r="N12" s="85">
        <f t="shared" si="4"/>
        <v>0</v>
      </c>
      <c r="O12" s="86"/>
      <c r="P12" s="102">
        <f t="shared" ref="P12:P35" si="6">SUM(C12:N12)</f>
        <v>0</v>
      </c>
      <c r="Q12" s="79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 ht="15.75" customHeight="1">
      <c r="A13" s="81" t="s">
        <v>146</v>
      </c>
      <c r="B13" s="82">
        <v>0.0</v>
      </c>
      <c r="C13" s="82">
        <v>0.0</v>
      </c>
      <c r="D13" s="88">
        <f t="shared" ref="D13:N13" si="5">C13</f>
        <v>0</v>
      </c>
      <c r="E13" s="88">
        <f t="shared" si="5"/>
        <v>0</v>
      </c>
      <c r="F13" s="88">
        <f t="shared" si="5"/>
        <v>0</v>
      </c>
      <c r="G13" s="88">
        <f t="shared" si="5"/>
        <v>0</v>
      </c>
      <c r="H13" s="88">
        <f t="shared" si="5"/>
        <v>0</v>
      </c>
      <c r="I13" s="88">
        <f t="shared" si="5"/>
        <v>0</v>
      </c>
      <c r="J13" s="88">
        <f t="shared" si="5"/>
        <v>0</v>
      </c>
      <c r="K13" s="88">
        <f t="shared" si="5"/>
        <v>0</v>
      </c>
      <c r="L13" s="88">
        <f t="shared" si="5"/>
        <v>0</v>
      </c>
      <c r="M13" s="88">
        <f t="shared" si="5"/>
        <v>0</v>
      </c>
      <c r="N13" s="89">
        <f t="shared" si="5"/>
        <v>0</v>
      </c>
      <c r="O13" s="86"/>
      <c r="P13" s="102">
        <f t="shared" si="6"/>
        <v>0</v>
      </c>
      <c r="Q13" s="79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 ht="15.75" customHeight="1">
      <c r="A14" s="81" t="s">
        <v>147</v>
      </c>
      <c r="B14" s="82">
        <v>0.0</v>
      </c>
      <c r="C14" s="82">
        <v>0.0</v>
      </c>
      <c r="D14" s="88">
        <f t="shared" ref="D14:N14" si="7">C14</f>
        <v>0</v>
      </c>
      <c r="E14" s="88">
        <f t="shared" si="7"/>
        <v>0</v>
      </c>
      <c r="F14" s="88">
        <f t="shared" si="7"/>
        <v>0</v>
      </c>
      <c r="G14" s="88">
        <f t="shared" si="7"/>
        <v>0</v>
      </c>
      <c r="H14" s="88">
        <f t="shared" si="7"/>
        <v>0</v>
      </c>
      <c r="I14" s="88">
        <f t="shared" si="7"/>
        <v>0</v>
      </c>
      <c r="J14" s="88">
        <f t="shared" si="7"/>
        <v>0</v>
      </c>
      <c r="K14" s="88">
        <f t="shared" si="7"/>
        <v>0</v>
      </c>
      <c r="L14" s="88">
        <f t="shared" si="7"/>
        <v>0</v>
      </c>
      <c r="M14" s="88">
        <f t="shared" si="7"/>
        <v>0</v>
      </c>
      <c r="N14" s="89">
        <f t="shared" si="7"/>
        <v>0</v>
      </c>
      <c r="O14" s="86"/>
      <c r="P14" s="102">
        <f t="shared" si="6"/>
        <v>0</v>
      </c>
      <c r="Q14" s="103"/>
      <c r="R14" s="104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ht="15.75" customHeight="1">
      <c r="A15" s="81" t="s">
        <v>148</v>
      </c>
      <c r="B15" s="82">
        <f>(Assumptions!B14+Assumptions!B15)*0.5</f>
        <v>72800</v>
      </c>
      <c r="C15" s="82">
        <f t="shared" ref="C15:N15" si="8">$B$15/12</f>
        <v>6066.666667</v>
      </c>
      <c r="D15" s="88">
        <f t="shared" si="8"/>
        <v>6066.666667</v>
      </c>
      <c r="E15" s="88">
        <f t="shared" si="8"/>
        <v>6066.666667</v>
      </c>
      <c r="F15" s="88">
        <f t="shared" si="8"/>
        <v>6066.666667</v>
      </c>
      <c r="G15" s="88">
        <f t="shared" si="8"/>
        <v>6066.666667</v>
      </c>
      <c r="H15" s="88">
        <f t="shared" si="8"/>
        <v>6066.666667</v>
      </c>
      <c r="I15" s="88">
        <f t="shared" si="8"/>
        <v>6066.666667</v>
      </c>
      <c r="J15" s="88">
        <f t="shared" si="8"/>
        <v>6066.666667</v>
      </c>
      <c r="K15" s="88">
        <f t="shared" si="8"/>
        <v>6066.666667</v>
      </c>
      <c r="L15" s="88">
        <f t="shared" si="8"/>
        <v>6066.666667</v>
      </c>
      <c r="M15" s="88">
        <f t="shared" si="8"/>
        <v>6066.666667</v>
      </c>
      <c r="N15" s="89">
        <f t="shared" si="8"/>
        <v>6066.666667</v>
      </c>
      <c r="O15" s="86"/>
      <c r="P15" s="102">
        <f t="shared" si="6"/>
        <v>72800</v>
      </c>
      <c r="Q15" s="103"/>
      <c r="R15" s="105" t="s">
        <v>149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 ht="15.75" customHeight="1">
      <c r="A16" s="81" t="s">
        <v>150</v>
      </c>
      <c r="B16" s="82">
        <f>Assumptions!B17*0.5</f>
        <v>20228</v>
      </c>
      <c r="C16" s="82">
        <f t="shared" ref="C16:N16" si="9">$B$16/12</f>
        <v>1685.666667</v>
      </c>
      <c r="D16" s="88">
        <f t="shared" si="9"/>
        <v>1685.666667</v>
      </c>
      <c r="E16" s="88">
        <f t="shared" si="9"/>
        <v>1685.666667</v>
      </c>
      <c r="F16" s="88">
        <f t="shared" si="9"/>
        <v>1685.666667</v>
      </c>
      <c r="G16" s="88">
        <f t="shared" si="9"/>
        <v>1685.666667</v>
      </c>
      <c r="H16" s="88">
        <f t="shared" si="9"/>
        <v>1685.666667</v>
      </c>
      <c r="I16" s="88">
        <f t="shared" si="9"/>
        <v>1685.666667</v>
      </c>
      <c r="J16" s="88">
        <f t="shared" si="9"/>
        <v>1685.666667</v>
      </c>
      <c r="K16" s="88">
        <f t="shared" si="9"/>
        <v>1685.666667</v>
      </c>
      <c r="L16" s="88">
        <f t="shared" si="9"/>
        <v>1685.666667</v>
      </c>
      <c r="M16" s="88">
        <f t="shared" si="9"/>
        <v>1685.666667</v>
      </c>
      <c r="N16" s="89">
        <f t="shared" si="9"/>
        <v>1685.666667</v>
      </c>
      <c r="O16" s="86"/>
      <c r="P16" s="102">
        <f t="shared" si="6"/>
        <v>20228</v>
      </c>
      <c r="Q16" s="103"/>
      <c r="R16" s="105" t="s">
        <v>151</v>
      </c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ht="15.75" customHeight="1">
      <c r="A17" s="81" t="s">
        <v>152</v>
      </c>
      <c r="B17" s="82">
        <v>0.0</v>
      </c>
      <c r="C17" s="82">
        <v>0.0</v>
      </c>
      <c r="D17" s="88">
        <f t="shared" ref="D17:N17" si="10">C17</f>
        <v>0</v>
      </c>
      <c r="E17" s="88">
        <f t="shared" si="10"/>
        <v>0</v>
      </c>
      <c r="F17" s="88">
        <f t="shared" si="10"/>
        <v>0</v>
      </c>
      <c r="G17" s="88">
        <f t="shared" si="10"/>
        <v>0</v>
      </c>
      <c r="H17" s="88">
        <f t="shared" si="10"/>
        <v>0</v>
      </c>
      <c r="I17" s="88">
        <f t="shared" si="10"/>
        <v>0</v>
      </c>
      <c r="J17" s="88">
        <f t="shared" si="10"/>
        <v>0</v>
      </c>
      <c r="K17" s="88">
        <f t="shared" si="10"/>
        <v>0</v>
      </c>
      <c r="L17" s="88">
        <f t="shared" si="10"/>
        <v>0</v>
      </c>
      <c r="M17" s="88">
        <f t="shared" si="10"/>
        <v>0</v>
      </c>
      <c r="N17" s="89">
        <f t="shared" si="10"/>
        <v>0</v>
      </c>
      <c r="O17" s="86"/>
      <c r="P17" s="102">
        <f t="shared" si="6"/>
        <v>0</v>
      </c>
      <c r="Q17" s="103"/>
      <c r="R17" s="104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</row>
    <row r="18" ht="15.75" customHeight="1">
      <c r="A18" s="81" t="s">
        <v>153</v>
      </c>
      <c r="B18" s="82">
        <v>0.0</v>
      </c>
      <c r="C18" s="82">
        <v>0.0</v>
      </c>
      <c r="D18" s="88">
        <f t="shared" ref="D18:N18" si="11">C18</f>
        <v>0</v>
      </c>
      <c r="E18" s="88">
        <f t="shared" si="11"/>
        <v>0</v>
      </c>
      <c r="F18" s="88">
        <f t="shared" si="11"/>
        <v>0</v>
      </c>
      <c r="G18" s="88">
        <f t="shared" si="11"/>
        <v>0</v>
      </c>
      <c r="H18" s="88">
        <f t="shared" si="11"/>
        <v>0</v>
      </c>
      <c r="I18" s="88">
        <f t="shared" si="11"/>
        <v>0</v>
      </c>
      <c r="J18" s="88">
        <f t="shared" si="11"/>
        <v>0</v>
      </c>
      <c r="K18" s="88">
        <f t="shared" si="11"/>
        <v>0</v>
      </c>
      <c r="L18" s="88">
        <f t="shared" si="11"/>
        <v>0</v>
      </c>
      <c r="M18" s="88">
        <f t="shared" si="11"/>
        <v>0</v>
      </c>
      <c r="N18" s="89">
        <f t="shared" si="11"/>
        <v>0</v>
      </c>
      <c r="O18" s="86"/>
      <c r="P18" s="102">
        <f t="shared" si="6"/>
        <v>0</v>
      </c>
      <c r="Q18" s="103"/>
      <c r="R18" s="104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 ht="15.75" customHeight="1">
      <c r="A19" s="81" t="s">
        <v>154</v>
      </c>
      <c r="B19" s="82">
        <v>0.0</v>
      </c>
      <c r="C19" s="82">
        <v>0.0</v>
      </c>
      <c r="D19" s="88">
        <f t="shared" ref="D19:N19" si="12">C19</f>
        <v>0</v>
      </c>
      <c r="E19" s="88">
        <f t="shared" si="12"/>
        <v>0</v>
      </c>
      <c r="F19" s="88">
        <f t="shared" si="12"/>
        <v>0</v>
      </c>
      <c r="G19" s="88">
        <f t="shared" si="12"/>
        <v>0</v>
      </c>
      <c r="H19" s="88">
        <f t="shared" si="12"/>
        <v>0</v>
      </c>
      <c r="I19" s="88">
        <f t="shared" si="12"/>
        <v>0</v>
      </c>
      <c r="J19" s="88">
        <f t="shared" si="12"/>
        <v>0</v>
      </c>
      <c r="K19" s="88">
        <f t="shared" si="12"/>
        <v>0</v>
      </c>
      <c r="L19" s="88">
        <f t="shared" si="12"/>
        <v>0</v>
      </c>
      <c r="M19" s="88">
        <f t="shared" si="12"/>
        <v>0</v>
      </c>
      <c r="N19" s="89">
        <f t="shared" si="12"/>
        <v>0</v>
      </c>
      <c r="O19" s="86"/>
      <c r="P19" s="102">
        <f t="shared" si="6"/>
        <v>0</v>
      </c>
      <c r="Q19" s="79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 ht="15.75" customHeight="1">
      <c r="A20" s="81" t="s">
        <v>155</v>
      </c>
      <c r="B20" s="82">
        <f>(C1/10)*70</f>
        <v>3500</v>
      </c>
      <c r="C20" s="82">
        <f t="shared" ref="C20:N20" si="13">$B$20/12</f>
        <v>291.6666667</v>
      </c>
      <c r="D20" s="88">
        <f t="shared" si="13"/>
        <v>291.6666667</v>
      </c>
      <c r="E20" s="88">
        <f t="shared" si="13"/>
        <v>291.6666667</v>
      </c>
      <c r="F20" s="88">
        <f t="shared" si="13"/>
        <v>291.6666667</v>
      </c>
      <c r="G20" s="88">
        <f t="shared" si="13"/>
        <v>291.6666667</v>
      </c>
      <c r="H20" s="88">
        <f t="shared" si="13"/>
        <v>291.6666667</v>
      </c>
      <c r="I20" s="88">
        <f t="shared" si="13"/>
        <v>291.6666667</v>
      </c>
      <c r="J20" s="88">
        <f t="shared" si="13"/>
        <v>291.6666667</v>
      </c>
      <c r="K20" s="88">
        <f t="shared" si="13"/>
        <v>291.6666667</v>
      </c>
      <c r="L20" s="88">
        <f t="shared" si="13"/>
        <v>291.6666667</v>
      </c>
      <c r="M20" s="88">
        <f t="shared" si="13"/>
        <v>291.6666667</v>
      </c>
      <c r="N20" s="89">
        <f t="shared" si="13"/>
        <v>291.6666667</v>
      </c>
      <c r="O20" s="86"/>
      <c r="P20" s="102">
        <f t="shared" si="6"/>
        <v>3500</v>
      </c>
      <c r="Q20" s="79"/>
      <c r="R20" s="106" t="s">
        <v>156</v>
      </c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 ht="15.75" customHeight="1">
      <c r="A21" s="81" t="s">
        <v>157</v>
      </c>
      <c r="B21" s="82">
        <f>Assumptions!B51</f>
        <v>500</v>
      </c>
      <c r="C21" s="82">
        <f t="shared" ref="C21:N21" si="14">$B$21/12</f>
        <v>41.66666667</v>
      </c>
      <c r="D21" s="88">
        <f t="shared" si="14"/>
        <v>41.66666667</v>
      </c>
      <c r="E21" s="88">
        <f t="shared" si="14"/>
        <v>41.66666667</v>
      </c>
      <c r="F21" s="88">
        <f t="shared" si="14"/>
        <v>41.66666667</v>
      </c>
      <c r="G21" s="88">
        <f t="shared" si="14"/>
        <v>41.66666667</v>
      </c>
      <c r="H21" s="88">
        <f t="shared" si="14"/>
        <v>41.66666667</v>
      </c>
      <c r="I21" s="88">
        <f t="shared" si="14"/>
        <v>41.66666667</v>
      </c>
      <c r="J21" s="88">
        <f t="shared" si="14"/>
        <v>41.66666667</v>
      </c>
      <c r="K21" s="88">
        <f t="shared" si="14"/>
        <v>41.66666667</v>
      </c>
      <c r="L21" s="88">
        <f t="shared" si="14"/>
        <v>41.66666667</v>
      </c>
      <c r="M21" s="88">
        <f t="shared" si="14"/>
        <v>41.66666667</v>
      </c>
      <c r="N21" s="89">
        <f t="shared" si="14"/>
        <v>41.66666667</v>
      </c>
      <c r="O21" s="86"/>
      <c r="P21" s="102">
        <f t="shared" si="6"/>
        <v>500</v>
      </c>
      <c r="Q21" s="79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ht="15.75" customHeight="1">
      <c r="A22" s="81" t="s">
        <v>158</v>
      </c>
      <c r="B22" s="82">
        <v>0.0</v>
      </c>
      <c r="C22" s="82">
        <v>0.0</v>
      </c>
      <c r="D22" s="88">
        <f t="shared" ref="D22:N22" si="15">C22</f>
        <v>0</v>
      </c>
      <c r="E22" s="88">
        <f t="shared" si="15"/>
        <v>0</v>
      </c>
      <c r="F22" s="88">
        <f t="shared" si="15"/>
        <v>0</v>
      </c>
      <c r="G22" s="88">
        <f t="shared" si="15"/>
        <v>0</v>
      </c>
      <c r="H22" s="88">
        <f t="shared" si="15"/>
        <v>0</v>
      </c>
      <c r="I22" s="88">
        <f t="shared" si="15"/>
        <v>0</v>
      </c>
      <c r="J22" s="88">
        <f t="shared" si="15"/>
        <v>0</v>
      </c>
      <c r="K22" s="88">
        <f t="shared" si="15"/>
        <v>0</v>
      </c>
      <c r="L22" s="88">
        <f t="shared" si="15"/>
        <v>0</v>
      </c>
      <c r="M22" s="88">
        <f t="shared" si="15"/>
        <v>0</v>
      </c>
      <c r="N22" s="89">
        <f t="shared" si="15"/>
        <v>0</v>
      </c>
      <c r="O22" s="86"/>
      <c r="P22" s="102">
        <f t="shared" si="6"/>
        <v>0</v>
      </c>
      <c r="Q22" s="79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 ht="15.75" customHeight="1">
      <c r="A23" s="81" t="s">
        <v>159</v>
      </c>
      <c r="B23" s="82">
        <f>Assumptions!B41*0.5</f>
        <v>3600</v>
      </c>
      <c r="C23" s="82">
        <f t="shared" ref="C23:N23" si="16">$B$23/12</f>
        <v>300</v>
      </c>
      <c r="D23" s="88">
        <f t="shared" si="16"/>
        <v>300</v>
      </c>
      <c r="E23" s="88">
        <f t="shared" si="16"/>
        <v>300</v>
      </c>
      <c r="F23" s="88">
        <f t="shared" si="16"/>
        <v>300</v>
      </c>
      <c r="G23" s="88">
        <f t="shared" si="16"/>
        <v>300</v>
      </c>
      <c r="H23" s="88">
        <f t="shared" si="16"/>
        <v>300</v>
      </c>
      <c r="I23" s="88">
        <f t="shared" si="16"/>
        <v>300</v>
      </c>
      <c r="J23" s="88">
        <f t="shared" si="16"/>
        <v>300</v>
      </c>
      <c r="K23" s="88">
        <f t="shared" si="16"/>
        <v>300</v>
      </c>
      <c r="L23" s="88">
        <f t="shared" si="16"/>
        <v>300</v>
      </c>
      <c r="M23" s="88">
        <f t="shared" si="16"/>
        <v>300</v>
      </c>
      <c r="N23" s="89">
        <f t="shared" si="16"/>
        <v>300</v>
      </c>
      <c r="O23" s="86"/>
      <c r="P23" s="102">
        <f t="shared" si="6"/>
        <v>3600</v>
      </c>
      <c r="Q23" s="79"/>
      <c r="R23" s="3" t="s">
        <v>160</v>
      </c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ht="15.75" customHeight="1">
      <c r="A24" s="81" t="s">
        <v>161</v>
      </c>
      <c r="B24" s="82">
        <f>SUM(Assumptions!B31:B33)</f>
        <v>2000</v>
      </c>
      <c r="C24" s="82">
        <f t="shared" ref="C24:N24" si="17">$B$24/12</f>
        <v>166.6666667</v>
      </c>
      <c r="D24" s="88">
        <f t="shared" si="17"/>
        <v>166.6666667</v>
      </c>
      <c r="E24" s="88">
        <f t="shared" si="17"/>
        <v>166.6666667</v>
      </c>
      <c r="F24" s="88">
        <f t="shared" si="17"/>
        <v>166.6666667</v>
      </c>
      <c r="G24" s="88">
        <f t="shared" si="17"/>
        <v>166.6666667</v>
      </c>
      <c r="H24" s="88">
        <f t="shared" si="17"/>
        <v>166.6666667</v>
      </c>
      <c r="I24" s="88">
        <f t="shared" si="17"/>
        <v>166.6666667</v>
      </c>
      <c r="J24" s="88">
        <f t="shared" si="17"/>
        <v>166.6666667</v>
      </c>
      <c r="K24" s="88">
        <f t="shared" si="17"/>
        <v>166.6666667</v>
      </c>
      <c r="L24" s="88">
        <f t="shared" si="17"/>
        <v>166.6666667</v>
      </c>
      <c r="M24" s="88">
        <f t="shared" si="17"/>
        <v>166.6666667</v>
      </c>
      <c r="N24" s="89">
        <f t="shared" si="17"/>
        <v>166.6666667</v>
      </c>
      <c r="O24" s="86"/>
      <c r="P24" s="102">
        <f t="shared" si="6"/>
        <v>2000</v>
      </c>
      <c r="Q24" s="79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</row>
    <row r="25" ht="15.75" customHeight="1">
      <c r="A25" s="81" t="s">
        <v>162</v>
      </c>
      <c r="B25" s="82">
        <v>0.0</v>
      </c>
      <c r="C25" s="82">
        <v>0.0</v>
      </c>
      <c r="D25" s="88">
        <f t="shared" ref="D25:N25" si="18">C25</f>
        <v>0</v>
      </c>
      <c r="E25" s="88">
        <f t="shared" si="18"/>
        <v>0</v>
      </c>
      <c r="F25" s="88">
        <f t="shared" si="18"/>
        <v>0</v>
      </c>
      <c r="G25" s="88">
        <f t="shared" si="18"/>
        <v>0</v>
      </c>
      <c r="H25" s="88">
        <f t="shared" si="18"/>
        <v>0</v>
      </c>
      <c r="I25" s="88">
        <f t="shared" si="18"/>
        <v>0</v>
      </c>
      <c r="J25" s="88">
        <f t="shared" si="18"/>
        <v>0</v>
      </c>
      <c r="K25" s="88">
        <f t="shared" si="18"/>
        <v>0</v>
      </c>
      <c r="L25" s="88">
        <f t="shared" si="18"/>
        <v>0</v>
      </c>
      <c r="M25" s="88">
        <f t="shared" si="18"/>
        <v>0</v>
      </c>
      <c r="N25" s="89">
        <f t="shared" si="18"/>
        <v>0</v>
      </c>
      <c r="O25" s="86"/>
      <c r="P25" s="102">
        <f t="shared" si="6"/>
        <v>0</v>
      </c>
      <c r="Q25" s="79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 ht="15.75" customHeight="1">
      <c r="A26" s="81" t="s">
        <v>163</v>
      </c>
      <c r="B26" s="82">
        <v>0.0</v>
      </c>
      <c r="C26" s="82">
        <v>0.0</v>
      </c>
      <c r="D26" s="88">
        <f t="shared" ref="D26:N26" si="19">C26</f>
        <v>0</v>
      </c>
      <c r="E26" s="88">
        <f t="shared" si="19"/>
        <v>0</v>
      </c>
      <c r="F26" s="88">
        <f t="shared" si="19"/>
        <v>0</v>
      </c>
      <c r="G26" s="88">
        <f t="shared" si="19"/>
        <v>0</v>
      </c>
      <c r="H26" s="88">
        <f t="shared" si="19"/>
        <v>0</v>
      </c>
      <c r="I26" s="88">
        <f t="shared" si="19"/>
        <v>0</v>
      </c>
      <c r="J26" s="88">
        <f t="shared" si="19"/>
        <v>0</v>
      </c>
      <c r="K26" s="88">
        <f t="shared" si="19"/>
        <v>0</v>
      </c>
      <c r="L26" s="88">
        <f t="shared" si="19"/>
        <v>0</v>
      </c>
      <c r="M26" s="88">
        <f t="shared" si="19"/>
        <v>0</v>
      </c>
      <c r="N26" s="89">
        <f t="shared" si="19"/>
        <v>0</v>
      </c>
      <c r="O26" s="86"/>
      <c r="P26" s="102">
        <f t="shared" si="6"/>
        <v>0</v>
      </c>
      <c r="Q26" s="79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 ht="15.75" customHeight="1">
      <c r="A27" s="81" t="s">
        <v>164</v>
      </c>
      <c r="B27" s="82">
        <v>0.0</v>
      </c>
      <c r="C27" s="82">
        <v>0.0</v>
      </c>
      <c r="D27" s="88">
        <f t="shared" ref="D27:N27" si="20">C27</f>
        <v>0</v>
      </c>
      <c r="E27" s="88">
        <f t="shared" si="20"/>
        <v>0</v>
      </c>
      <c r="F27" s="88">
        <f t="shared" si="20"/>
        <v>0</v>
      </c>
      <c r="G27" s="88">
        <f t="shared" si="20"/>
        <v>0</v>
      </c>
      <c r="H27" s="88">
        <f t="shared" si="20"/>
        <v>0</v>
      </c>
      <c r="I27" s="88">
        <f t="shared" si="20"/>
        <v>0</v>
      </c>
      <c r="J27" s="88">
        <f t="shared" si="20"/>
        <v>0</v>
      </c>
      <c r="K27" s="88">
        <f t="shared" si="20"/>
        <v>0</v>
      </c>
      <c r="L27" s="88">
        <f t="shared" si="20"/>
        <v>0</v>
      </c>
      <c r="M27" s="88">
        <f t="shared" si="20"/>
        <v>0</v>
      </c>
      <c r="N27" s="89">
        <f t="shared" si="20"/>
        <v>0</v>
      </c>
      <c r="O27" s="86"/>
      <c r="P27" s="102">
        <f t="shared" si="6"/>
        <v>0</v>
      </c>
      <c r="Q27" s="79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 ht="15.75" customHeight="1">
      <c r="A28" s="81" t="s">
        <v>75</v>
      </c>
      <c r="B28" s="82">
        <f>Assumptions!B23</f>
        <v>1000</v>
      </c>
      <c r="C28" s="82">
        <f t="shared" ref="C28:N28" si="21">$B$28/12</f>
        <v>83.33333333</v>
      </c>
      <c r="D28" s="88">
        <f t="shared" si="21"/>
        <v>83.33333333</v>
      </c>
      <c r="E28" s="88">
        <f t="shared" si="21"/>
        <v>83.33333333</v>
      </c>
      <c r="F28" s="88">
        <f t="shared" si="21"/>
        <v>83.33333333</v>
      </c>
      <c r="G28" s="88">
        <f t="shared" si="21"/>
        <v>83.33333333</v>
      </c>
      <c r="H28" s="88">
        <f t="shared" si="21"/>
        <v>83.33333333</v>
      </c>
      <c r="I28" s="88">
        <f t="shared" si="21"/>
        <v>83.33333333</v>
      </c>
      <c r="J28" s="88">
        <f t="shared" si="21"/>
        <v>83.33333333</v>
      </c>
      <c r="K28" s="88">
        <f t="shared" si="21"/>
        <v>83.33333333</v>
      </c>
      <c r="L28" s="88">
        <f t="shared" si="21"/>
        <v>83.33333333</v>
      </c>
      <c r="M28" s="88">
        <f t="shared" si="21"/>
        <v>83.33333333</v>
      </c>
      <c r="N28" s="89">
        <f t="shared" si="21"/>
        <v>83.33333333</v>
      </c>
      <c r="O28" s="86"/>
      <c r="P28" s="102">
        <f t="shared" si="6"/>
        <v>1000</v>
      </c>
      <c r="Q28" s="79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 ht="15.75" customHeight="1">
      <c r="A29" s="81" t="s">
        <v>165</v>
      </c>
      <c r="B29" s="82">
        <f>Assumptions!B52</f>
        <v>1500</v>
      </c>
      <c r="C29" s="82">
        <f t="shared" ref="C29:N29" si="22">$B$29/12</f>
        <v>125</v>
      </c>
      <c r="D29" s="88">
        <f t="shared" si="22"/>
        <v>125</v>
      </c>
      <c r="E29" s="88">
        <f t="shared" si="22"/>
        <v>125</v>
      </c>
      <c r="F29" s="88">
        <f t="shared" si="22"/>
        <v>125</v>
      </c>
      <c r="G29" s="88">
        <f t="shared" si="22"/>
        <v>125</v>
      </c>
      <c r="H29" s="88">
        <f t="shared" si="22"/>
        <v>125</v>
      </c>
      <c r="I29" s="88">
        <f t="shared" si="22"/>
        <v>125</v>
      </c>
      <c r="J29" s="88">
        <f t="shared" si="22"/>
        <v>125</v>
      </c>
      <c r="K29" s="88">
        <f t="shared" si="22"/>
        <v>125</v>
      </c>
      <c r="L29" s="88">
        <f t="shared" si="22"/>
        <v>125</v>
      </c>
      <c r="M29" s="88">
        <f t="shared" si="22"/>
        <v>125</v>
      </c>
      <c r="N29" s="89">
        <f t="shared" si="22"/>
        <v>125</v>
      </c>
      <c r="O29" s="86"/>
      <c r="P29" s="102">
        <f t="shared" si="6"/>
        <v>1500</v>
      </c>
      <c r="Q29" s="79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 ht="15.75" customHeight="1">
      <c r="A30" s="81" t="s">
        <v>166</v>
      </c>
      <c r="B30" s="82">
        <v>0.0</v>
      </c>
      <c r="C30" s="82">
        <v>0.0</v>
      </c>
      <c r="D30" s="88">
        <v>0.0</v>
      </c>
      <c r="E30" s="88">
        <v>0.0</v>
      </c>
      <c r="F30" s="88">
        <v>0.0</v>
      </c>
      <c r="G30" s="88">
        <v>0.0</v>
      </c>
      <c r="H30" s="88">
        <v>0.0</v>
      </c>
      <c r="I30" s="88">
        <v>0.0</v>
      </c>
      <c r="J30" s="88">
        <v>0.0</v>
      </c>
      <c r="K30" s="88">
        <v>0.0</v>
      </c>
      <c r="L30" s="88">
        <v>0.0</v>
      </c>
      <c r="M30" s="88">
        <v>0.0</v>
      </c>
      <c r="N30" s="89">
        <v>0.0</v>
      </c>
      <c r="O30" s="86"/>
      <c r="P30" s="102">
        <f t="shared" si="6"/>
        <v>0</v>
      </c>
      <c r="Q30" s="79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 ht="15.75" customHeight="1">
      <c r="A31" s="81" t="s">
        <v>167</v>
      </c>
      <c r="B31" s="82">
        <v>0.0</v>
      </c>
      <c r="C31" s="82">
        <v>0.0</v>
      </c>
      <c r="D31" s="88">
        <v>0.0</v>
      </c>
      <c r="E31" s="88">
        <v>0.0</v>
      </c>
      <c r="F31" s="88">
        <v>0.0</v>
      </c>
      <c r="G31" s="88">
        <v>0.0</v>
      </c>
      <c r="H31" s="88">
        <v>0.0</v>
      </c>
      <c r="I31" s="88">
        <v>0.0</v>
      </c>
      <c r="J31" s="88">
        <v>0.0</v>
      </c>
      <c r="K31" s="88">
        <v>0.0</v>
      </c>
      <c r="L31" s="88">
        <v>0.0</v>
      </c>
      <c r="M31" s="88">
        <v>0.0</v>
      </c>
      <c r="N31" s="89">
        <v>0.0</v>
      </c>
      <c r="O31" s="86"/>
      <c r="P31" s="102">
        <f t="shared" si="6"/>
        <v>0</v>
      </c>
      <c r="Q31" s="79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 ht="15.75" customHeight="1">
      <c r="A32" s="81" t="s">
        <v>82</v>
      </c>
      <c r="B32" s="82">
        <f>Assumptions!B30*0.5</f>
        <v>500</v>
      </c>
      <c r="C32" s="82">
        <f t="shared" ref="C32:N32" si="23">$B$32/12</f>
        <v>41.66666667</v>
      </c>
      <c r="D32" s="88">
        <f t="shared" si="23"/>
        <v>41.66666667</v>
      </c>
      <c r="E32" s="88">
        <f t="shared" si="23"/>
        <v>41.66666667</v>
      </c>
      <c r="F32" s="88">
        <f t="shared" si="23"/>
        <v>41.66666667</v>
      </c>
      <c r="G32" s="88">
        <f t="shared" si="23"/>
        <v>41.66666667</v>
      </c>
      <c r="H32" s="88">
        <f t="shared" si="23"/>
        <v>41.66666667</v>
      </c>
      <c r="I32" s="88">
        <f t="shared" si="23"/>
        <v>41.66666667</v>
      </c>
      <c r="J32" s="88">
        <f t="shared" si="23"/>
        <v>41.66666667</v>
      </c>
      <c r="K32" s="88">
        <f t="shared" si="23"/>
        <v>41.66666667</v>
      </c>
      <c r="L32" s="88">
        <f t="shared" si="23"/>
        <v>41.66666667</v>
      </c>
      <c r="M32" s="88">
        <f t="shared" si="23"/>
        <v>41.66666667</v>
      </c>
      <c r="N32" s="89">
        <f t="shared" si="23"/>
        <v>41.66666667</v>
      </c>
      <c r="O32" s="86"/>
      <c r="P32" s="102">
        <f t="shared" si="6"/>
        <v>500</v>
      </c>
      <c r="Q32" s="79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ht="15.75" customHeight="1">
      <c r="A33" s="81" t="s">
        <v>168</v>
      </c>
      <c r="B33" s="82">
        <f>Assumptions!B55</f>
        <v>500</v>
      </c>
      <c r="C33" s="82">
        <f t="shared" ref="C33:N33" si="24">$B$33/12</f>
        <v>41.66666667</v>
      </c>
      <c r="D33" s="88">
        <f t="shared" si="24"/>
        <v>41.66666667</v>
      </c>
      <c r="E33" s="88">
        <f t="shared" si="24"/>
        <v>41.66666667</v>
      </c>
      <c r="F33" s="88">
        <f t="shared" si="24"/>
        <v>41.66666667</v>
      </c>
      <c r="G33" s="88">
        <f t="shared" si="24"/>
        <v>41.66666667</v>
      </c>
      <c r="H33" s="88">
        <f t="shared" si="24"/>
        <v>41.66666667</v>
      </c>
      <c r="I33" s="88">
        <f t="shared" si="24"/>
        <v>41.66666667</v>
      </c>
      <c r="J33" s="88">
        <f t="shared" si="24"/>
        <v>41.66666667</v>
      </c>
      <c r="K33" s="88">
        <f t="shared" si="24"/>
        <v>41.66666667</v>
      </c>
      <c r="L33" s="88">
        <f t="shared" si="24"/>
        <v>41.66666667</v>
      </c>
      <c r="M33" s="88">
        <f t="shared" si="24"/>
        <v>41.66666667</v>
      </c>
      <c r="N33" s="89">
        <f t="shared" si="24"/>
        <v>41.66666667</v>
      </c>
      <c r="O33" s="86"/>
      <c r="P33" s="102">
        <f t="shared" si="6"/>
        <v>500</v>
      </c>
      <c r="Q33" s="79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</row>
    <row r="34" ht="15.75" customHeight="1">
      <c r="A34" s="91" t="s">
        <v>169</v>
      </c>
      <c r="B34" s="107">
        <v>1200.0</v>
      </c>
      <c r="C34" s="107">
        <f t="shared" ref="C34:N34" si="25">$B$34/12</f>
        <v>100</v>
      </c>
      <c r="D34" s="108">
        <f t="shared" si="25"/>
        <v>100</v>
      </c>
      <c r="E34" s="108">
        <f t="shared" si="25"/>
        <v>100</v>
      </c>
      <c r="F34" s="108">
        <f t="shared" si="25"/>
        <v>100</v>
      </c>
      <c r="G34" s="108">
        <f t="shared" si="25"/>
        <v>100</v>
      </c>
      <c r="H34" s="108">
        <f t="shared" si="25"/>
        <v>100</v>
      </c>
      <c r="I34" s="108">
        <f t="shared" si="25"/>
        <v>100</v>
      </c>
      <c r="J34" s="108">
        <f t="shared" si="25"/>
        <v>100</v>
      </c>
      <c r="K34" s="108">
        <f t="shared" si="25"/>
        <v>100</v>
      </c>
      <c r="L34" s="108">
        <f t="shared" si="25"/>
        <v>100</v>
      </c>
      <c r="M34" s="108">
        <f t="shared" si="25"/>
        <v>100</v>
      </c>
      <c r="N34" s="109">
        <f t="shared" si="25"/>
        <v>100</v>
      </c>
      <c r="O34" s="86"/>
      <c r="P34" s="102">
        <f t="shared" si="6"/>
        <v>1200</v>
      </c>
      <c r="Q34" s="79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 ht="15.75" customHeight="1">
      <c r="A35" s="74" t="s">
        <v>170</v>
      </c>
      <c r="B35" s="110"/>
      <c r="C35" s="111">
        <f t="shared" ref="C35:N35" si="26">SUM(C12:C34)</f>
        <v>8944</v>
      </c>
      <c r="D35" s="112">
        <f t="shared" si="26"/>
        <v>8944</v>
      </c>
      <c r="E35" s="112">
        <f t="shared" si="26"/>
        <v>8944</v>
      </c>
      <c r="F35" s="112">
        <f t="shared" si="26"/>
        <v>8944</v>
      </c>
      <c r="G35" s="112">
        <f t="shared" si="26"/>
        <v>8944</v>
      </c>
      <c r="H35" s="112">
        <f t="shared" si="26"/>
        <v>8944</v>
      </c>
      <c r="I35" s="112">
        <f t="shared" si="26"/>
        <v>8944</v>
      </c>
      <c r="J35" s="112">
        <f t="shared" si="26"/>
        <v>8944</v>
      </c>
      <c r="K35" s="112">
        <f t="shared" si="26"/>
        <v>8944</v>
      </c>
      <c r="L35" s="112">
        <f t="shared" si="26"/>
        <v>8944</v>
      </c>
      <c r="M35" s="112">
        <f t="shared" si="26"/>
        <v>8944</v>
      </c>
      <c r="N35" s="113">
        <f t="shared" si="26"/>
        <v>8944</v>
      </c>
      <c r="O35" s="99"/>
      <c r="P35" s="114">
        <f t="shared" si="6"/>
        <v>107328</v>
      </c>
      <c r="Q35" s="79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 ht="15.75" customHeight="1">
      <c r="A36" s="115"/>
      <c r="B36" s="116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99"/>
      <c r="P36" s="117"/>
      <c r="Q36" s="79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 ht="15.75" customHeight="1">
      <c r="A37" s="118" t="s">
        <v>171</v>
      </c>
      <c r="B37" s="119">
        <v>0.0</v>
      </c>
      <c r="C37" s="88">
        <v>0.0</v>
      </c>
      <c r="D37" s="88">
        <f t="shared" ref="D37:N37" si="27">C37</f>
        <v>0</v>
      </c>
      <c r="E37" s="88">
        <f t="shared" si="27"/>
        <v>0</v>
      </c>
      <c r="F37" s="88">
        <f t="shared" si="27"/>
        <v>0</v>
      </c>
      <c r="G37" s="88">
        <f t="shared" si="27"/>
        <v>0</v>
      </c>
      <c r="H37" s="88">
        <f t="shared" si="27"/>
        <v>0</v>
      </c>
      <c r="I37" s="88">
        <f t="shared" si="27"/>
        <v>0</v>
      </c>
      <c r="J37" s="88">
        <f t="shared" si="27"/>
        <v>0</v>
      </c>
      <c r="K37" s="88">
        <f t="shared" si="27"/>
        <v>0</v>
      </c>
      <c r="L37" s="88">
        <f t="shared" si="27"/>
        <v>0</v>
      </c>
      <c r="M37" s="88">
        <f t="shared" si="27"/>
        <v>0</v>
      </c>
      <c r="N37" s="88">
        <f t="shared" si="27"/>
        <v>0</v>
      </c>
      <c r="O37" s="99"/>
      <c r="P37" s="102">
        <f t="shared" ref="P37:P38" si="29">SUM(C37:N37)</f>
        <v>0</v>
      </c>
      <c r="Q37" s="79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 ht="15.75" customHeight="1">
      <c r="A38" s="115" t="s">
        <v>172</v>
      </c>
      <c r="B38" s="120"/>
      <c r="C38" s="117">
        <f t="shared" ref="C38:N38" si="28">C7+C8+C9-C35-C36-C37</f>
        <v>-4569</v>
      </c>
      <c r="D38" s="117">
        <f t="shared" si="28"/>
        <v>-4569</v>
      </c>
      <c r="E38" s="117">
        <f t="shared" si="28"/>
        <v>-3694</v>
      </c>
      <c r="F38" s="117">
        <f t="shared" si="28"/>
        <v>-3694</v>
      </c>
      <c r="G38" s="117">
        <f t="shared" si="28"/>
        <v>-3694</v>
      </c>
      <c r="H38" s="117">
        <f t="shared" si="28"/>
        <v>-3694</v>
      </c>
      <c r="I38" s="117">
        <f t="shared" si="28"/>
        <v>-194</v>
      </c>
      <c r="J38" s="117">
        <f t="shared" si="28"/>
        <v>681</v>
      </c>
      <c r="K38" s="117">
        <f t="shared" si="28"/>
        <v>1556</v>
      </c>
      <c r="L38" s="117">
        <f t="shared" si="28"/>
        <v>681</v>
      </c>
      <c r="M38" s="117">
        <f t="shared" si="28"/>
        <v>681</v>
      </c>
      <c r="N38" s="117">
        <f t="shared" si="28"/>
        <v>681</v>
      </c>
      <c r="O38" s="99"/>
      <c r="P38" s="117">
        <f t="shared" si="29"/>
        <v>-19828</v>
      </c>
      <c r="Q38" s="79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 ht="15.75" customHeight="1">
      <c r="A39" s="118" t="s">
        <v>173</v>
      </c>
      <c r="B39" s="121"/>
      <c r="C39" s="93">
        <f>C38+C10</f>
        <v>40431</v>
      </c>
      <c r="D39" s="93">
        <f t="shared" ref="D39:N39" si="30">D38+C39</f>
        <v>35862</v>
      </c>
      <c r="E39" s="93">
        <f t="shared" si="30"/>
        <v>32168</v>
      </c>
      <c r="F39" s="93">
        <f t="shared" si="30"/>
        <v>28474</v>
      </c>
      <c r="G39" s="93">
        <f t="shared" si="30"/>
        <v>24780</v>
      </c>
      <c r="H39" s="93">
        <f t="shared" si="30"/>
        <v>21086</v>
      </c>
      <c r="I39" s="93">
        <f t="shared" si="30"/>
        <v>20892</v>
      </c>
      <c r="J39" s="93">
        <f t="shared" si="30"/>
        <v>21573</v>
      </c>
      <c r="K39" s="93">
        <f t="shared" si="30"/>
        <v>23129</v>
      </c>
      <c r="L39" s="93">
        <f t="shared" si="30"/>
        <v>23810</v>
      </c>
      <c r="M39" s="93">
        <f t="shared" si="30"/>
        <v>24491</v>
      </c>
      <c r="N39" s="93">
        <f t="shared" si="30"/>
        <v>25172</v>
      </c>
      <c r="O39" s="122"/>
      <c r="P39" s="108"/>
      <c r="Q39" s="12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ht="15.75" customHeight="1">
      <c r="A40" s="3"/>
      <c r="B40" s="62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</row>
    <row r="41" ht="15.75" customHeight="1">
      <c r="A41" s="10"/>
      <c r="B41" s="62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 ht="15.75" customHeight="1">
      <c r="A42" s="3"/>
      <c r="B42" s="62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 ht="15.75" customHeight="1">
      <c r="A43" s="3"/>
      <c r="B43" s="6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 ht="15.75" customHeight="1">
      <c r="A44" s="3"/>
      <c r="B44" s="62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 ht="15.75" customHeight="1">
      <c r="A45" s="3"/>
      <c r="B45" s="62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ht="15.75" customHeight="1">
      <c r="A46" s="3"/>
      <c r="B46" s="62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</row>
    <row r="47" ht="15.75" customHeight="1">
      <c r="A47" s="3"/>
      <c r="B47" s="62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 ht="15.75" customHeight="1">
      <c r="A48" s="3"/>
      <c r="B48" s="62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 ht="15.75" customHeight="1">
      <c r="A49" s="3"/>
      <c r="B49" s="62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ht="15.75" customHeight="1">
      <c r="A50" s="3"/>
      <c r="B50" s="62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ht="15.75" customHeight="1">
      <c r="A51" s="3"/>
      <c r="B51" s="62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ht="15.75" customHeight="1">
      <c r="A52" s="3"/>
      <c r="B52" s="62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</row>
    <row r="53" ht="15.75" customHeight="1">
      <c r="A53" s="3"/>
      <c r="B53" s="62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 ht="15.75" customHeight="1">
      <c r="A54" s="3"/>
      <c r="B54" s="62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 ht="15.75" customHeight="1">
      <c r="A55" s="3"/>
      <c r="B55" s="6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 ht="15.75" customHeight="1">
      <c r="A56" s="3"/>
      <c r="B56" s="62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 ht="15.75" customHeight="1">
      <c r="A57" s="3"/>
      <c r="B57" s="62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ht="15.75" customHeight="1">
      <c r="A58" s="3"/>
      <c r="B58" s="62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ht="15.75" customHeight="1">
      <c r="A59" s="3"/>
      <c r="B59" s="62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ht="15.75" customHeight="1">
      <c r="A60" s="3"/>
      <c r="B60" s="62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ht="15.75" customHeight="1">
      <c r="A61" s="3"/>
      <c r="B61" s="62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ht="15.75" customHeight="1">
      <c r="A62" s="3"/>
      <c r="B62" s="62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ht="15.75" customHeight="1">
      <c r="A63" s="3"/>
      <c r="B63" s="62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ht="15.75" customHeight="1">
      <c r="A64" s="3"/>
      <c r="B64" s="62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ht="15.75" customHeight="1">
      <c r="A65" s="3"/>
      <c r="B65" s="62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ht="15.75" customHeight="1">
      <c r="A66" s="3"/>
      <c r="B66" s="62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ht="15.75" customHeight="1">
      <c r="A67" s="3"/>
      <c r="B67" s="62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ht="15.75" customHeight="1">
      <c r="A68" s="3"/>
      <c r="B68" s="62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ht="15.75" customHeight="1">
      <c r="A69" s="3"/>
      <c r="B69" s="6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ht="15.75" customHeight="1">
      <c r="A70" s="3"/>
      <c r="B70" s="6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ht="15.75" customHeight="1">
      <c r="A71" s="3"/>
      <c r="B71" s="6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ht="15.75" customHeight="1">
      <c r="A72" s="3"/>
      <c r="B72" s="6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ht="15.75" customHeight="1">
      <c r="A73" s="3"/>
      <c r="B73" s="6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ht="15.75" customHeight="1">
      <c r="A74" s="3"/>
      <c r="B74" s="6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ht="15.75" customHeight="1">
      <c r="A75" s="3"/>
      <c r="B75" s="62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ht="15.75" customHeight="1">
      <c r="A76" s="3"/>
      <c r="B76" s="62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ht="15.75" customHeight="1">
      <c r="A77" s="3"/>
      <c r="B77" s="62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ht="15.75" customHeight="1">
      <c r="A78" s="3"/>
      <c r="B78" s="62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ht="15.75" customHeight="1">
      <c r="A79" s="3"/>
      <c r="B79" s="62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ht="15.75" customHeight="1">
      <c r="A80" s="3"/>
      <c r="B80" s="62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ht="15.75" customHeight="1">
      <c r="A81" s="3"/>
      <c r="B81" s="62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ht="15.75" customHeight="1">
      <c r="A82" s="3"/>
      <c r="B82" s="62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ht="15.75" customHeight="1">
      <c r="A83" s="3"/>
      <c r="B83" s="62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ht="15.75" customHeight="1">
      <c r="A84" s="3"/>
      <c r="B84" s="62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ht="15.75" customHeight="1">
      <c r="A85" s="3"/>
      <c r="B85" s="62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ht="15.75" customHeight="1">
      <c r="A86" s="3"/>
      <c r="B86" s="62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ht="15.75" customHeight="1">
      <c r="A87" s="3"/>
      <c r="B87" s="62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ht="15.75" customHeight="1">
      <c r="A88" s="3"/>
      <c r="B88" s="62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ht="15.75" customHeight="1">
      <c r="A89" s="3"/>
      <c r="B89" s="62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ht="15.75" customHeight="1">
      <c r="A90" s="3"/>
      <c r="B90" s="62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ht="15.75" customHeight="1">
      <c r="A91" s="3"/>
      <c r="B91" s="62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ht="15.75" customHeight="1">
      <c r="A92" s="3"/>
      <c r="B92" s="62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ht="15.75" customHeight="1">
      <c r="A93" s="3"/>
      <c r="B93" s="62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ht="15.75" customHeight="1">
      <c r="A94" s="3"/>
      <c r="B94" s="62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ht="15.75" customHeight="1">
      <c r="A95" s="3"/>
      <c r="B95" s="62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ht="15.75" customHeight="1">
      <c r="A96" s="3"/>
      <c r="B96" s="6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ht="15.75" customHeight="1">
      <c r="A97" s="3"/>
      <c r="B97" s="6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ht="15.75" customHeight="1">
      <c r="A98" s="3"/>
      <c r="B98" s="6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ht="15.75" customHeight="1">
      <c r="A99" s="3"/>
      <c r="B99" s="6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ht="15.75" customHeight="1">
      <c r="A100" s="3"/>
      <c r="B100" s="6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ht="15.75" customHeight="1">
      <c r="A101" s="3"/>
      <c r="B101" s="6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ht="15.75" customHeight="1">
      <c r="A102" s="3"/>
      <c r="B102" s="6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ht="15.75" customHeight="1">
      <c r="A103" s="3"/>
      <c r="B103" s="6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ht="15.75" customHeight="1">
      <c r="A104" s="3"/>
      <c r="B104" s="6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ht="15.75" customHeight="1">
      <c r="A105" s="3"/>
      <c r="B105" s="6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ht="15.75" customHeight="1">
      <c r="A106" s="3"/>
      <c r="B106" s="6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ht="15.75" customHeight="1">
      <c r="A107" s="3"/>
      <c r="B107" s="6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ht="15.75" customHeight="1">
      <c r="A108" s="3"/>
      <c r="B108" s="6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 ht="15.75" customHeight="1">
      <c r="A109" s="3"/>
      <c r="B109" s="6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 ht="15.75" customHeight="1">
      <c r="A110" s="3"/>
      <c r="B110" s="6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 ht="15.75" customHeight="1">
      <c r="A111" s="3"/>
      <c r="B111" s="6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 ht="15.75" customHeight="1">
      <c r="A112" s="3"/>
      <c r="B112" s="6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 ht="15.75" customHeight="1">
      <c r="A113" s="3"/>
      <c r="B113" s="6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 ht="15.75" customHeight="1">
      <c r="A114" s="3"/>
      <c r="B114" s="6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 ht="15.75" customHeight="1">
      <c r="A115" s="3"/>
      <c r="B115" s="6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 ht="15.75" customHeight="1">
      <c r="A116" s="3"/>
      <c r="B116" s="6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 ht="15.75" customHeight="1">
      <c r="A117" s="3"/>
      <c r="B117" s="6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 ht="15.75" customHeight="1">
      <c r="A118" s="3"/>
      <c r="B118" s="6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 ht="15.75" customHeight="1">
      <c r="A119" s="3"/>
      <c r="B119" s="6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 ht="15.75" customHeight="1">
      <c r="A120" s="3"/>
      <c r="B120" s="6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 ht="15.75" customHeight="1">
      <c r="A121" s="3"/>
      <c r="B121" s="6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 ht="15.75" customHeight="1">
      <c r="A122" s="3"/>
      <c r="B122" s="6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 ht="15.75" customHeight="1">
      <c r="A123" s="3"/>
      <c r="B123" s="6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 ht="15.75" customHeight="1">
      <c r="A124" s="3"/>
      <c r="B124" s="6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 ht="15.75" customHeight="1">
      <c r="A125" s="3"/>
      <c r="B125" s="6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 ht="15.75" customHeight="1">
      <c r="A126" s="3"/>
      <c r="B126" s="6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 ht="15.75" customHeight="1">
      <c r="A127" s="3"/>
      <c r="B127" s="6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 ht="15.75" customHeight="1">
      <c r="A128" s="3"/>
      <c r="B128" s="6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 ht="15.75" customHeight="1">
      <c r="A129" s="3"/>
      <c r="B129" s="6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 ht="15.75" customHeight="1">
      <c r="A130" s="3"/>
      <c r="B130" s="6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 ht="15.75" customHeight="1">
      <c r="A131" s="3"/>
      <c r="B131" s="6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 ht="15.75" customHeight="1">
      <c r="A132" s="3"/>
      <c r="B132" s="6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 ht="15.75" customHeight="1">
      <c r="A133" s="3"/>
      <c r="B133" s="6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 ht="15.75" customHeight="1">
      <c r="A134" s="3"/>
      <c r="B134" s="6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 ht="15.75" customHeight="1">
      <c r="A135" s="3"/>
      <c r="B135" s="6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 ht="15.75" customHeight="1">
      <c r="A136" s="3"/>
      <c r="B136" s="6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 ht="15.75" customHeight="1">
      <c r="A137" s="3"/>
      <c r="B137" s="6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 ht="15.75" customHeight="1">
      <c r="A138" s="3"/>
      <c r="B138" s="6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 ht="15.75" customHeight="1">
      <c r="A139" s="3"/>
      <c r="B139" s="6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 ht="15.75" customHeight="1">
      <c r="A140" s="3"/>
      <c r="B140" s="6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 ht="15.75" customHeight="1">
      <c r="A141" s="3"/>
      <c r="B141" s="6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 ht="15.75" customHeight="1">
      <c r="A142" s="3"/>
      <c r="B142" s="6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 ht="15.75" customHeight="1">
      <c r="A143" s="3"/>
      <c r="B143" s="6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 ht="15.75" customHeight="1">
      <c r="A144" s="3"/>
      <c r="B144" s="6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 ht="15.75" customHeight="1">
      <c r="A145" s="3"/>
      <c r="B145" s="6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 ht="15.75" customHeight="1">
      <c r="A146" s="3"/>
      <c r="B146" s="6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 ht="15.75" customHeight="1">
      <c r="A147" s="3"/>
      <c r="B147" s="6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 ht="15.75" customHeight="1">
      <c r="A148" s="3"/>
      <c r="B148" s="6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 ht="15.75" customHeight="1">
      <c r="A149" s="3"/>
      <c r="B149" s="6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 ht="15.75" customHeight="1">
      <c r="A150" s="3"/>
      <c r="B150" s="6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 ht="15.75" customHeight="1">
      <c r="A151" s="3"/>
      <c r="B151" s="6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 ht="15.75" customHeight="1">
      <c r="A152" s="3"/>
      <c r="B152" s="6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 ht="15.75" customHeight="1">
      <c r="A153" s="3"/>
      <c r="B153" s="6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 ht="15.75" customHeight="1">
      <c r="A154" s="3"/>
      <c r="B154" s="6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 ht="15.75" customHeight="1">
      <c r="A155" s="3"/>
      <c r="B155" s="6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 ht="15.75" customHeight="1">
      <c r="A156" s="3"/>
      <c r="B156" s="6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 ht="15.75" customHeight="1">
      <c r="A157" s="3"/>
      <c r="B157" s="6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 ht="15.75" customHeight="1">
      <c r="A158" s="3"/>
      <c r="B158" s="6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 ht="15.75" customHeight="1">
      <c r="A159" s="3"/>
      <c r="B159" s="6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 ht="15.75" customHeight="1">
      <c r="A160" s="3"/>
      <c r="B160" s="6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 ht="15.75" customHeight="1">
      <c r="A161" s="3"/>
      <c r="B161" s="6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 ht="15.75" customHeight="1">
      <c r="A162" s="3"/>
      <c r="B162" s="6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 ht="15.75" customHeight="1">
      <c r="A163" s="3"/>
      <c r="B163" s="6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 ht="15.75" customHeight="1">
      <c r="A164" s="3"/>
      <c r="B164" s="6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 ht="15.75" customHeight="1">
      <c r="A165" s="3"/>
      <c r="B165" s="6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 ht="15.75" customHeight="1">
      <c r="A166" s="3"/>
      <c r="B166" s="6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 ht="15.75" customHeight="1">
      <c r="A167" s="3"/>
      <c r="B167" s="6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 ht="15.75" customHeight="1">
      <c r="A168" s="3"/>
      <c r="B168" s="6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 ht="15.75" customHeight="1">
      <c r="A169" s="3"/>
      <c r="B169" s="6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 ht="15.75" customHeight="1">
      <c r="A170" s="3"/>
      <c r="B170" s="6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 ht="15.75" customHeight="1">
      <c r="A171" s="3"/>
      <c r="B171" s="6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 ht="15.75" customHeight="1">
      <c r="A172" s="3"/>
      <c r="B172" s="6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 ht="15.75" customHeight="1">
      <c r="A173" s="3"/>
      <c r="B173" s="6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 ht="15.75" customHeight="1">
      <c r="A174" s="3"/>
      <c r="B174" s="6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 ht="15.75" customHeight="1">
      <c r="A175" s="3"/>
      <c r="B175" s="6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 ht="15.75" customHeight="1">
      <c r="A176" s="3"/>
      <c r="B176" s="6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 ht="15.75" customHeight="1">
      <c r="A177" s="3"/>
      <c r="B177" s="6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 ht="15.75" customHeight="1">
      <c r="A178" s="3"/>
      <c r="B178" s="6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 ht="15.75" customHeight="1">
      <c r="A179" s="3"/>
      <c r="B179" s="6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 ht="15.75" customHeight="1">
      <c r="A180" s="3"/>
      <c r="B180" s="6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 ht="15.75" customHeight="1">
      <c r="A181" s="3"/>
      <c r="B181" s="6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 ht="15.75" customHeight="1">
      <c r="A182" s="3"/>
      <c r="B182" s="6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 ht="15.75" customHeight="1">
      <c r="A183" s="3"/>
      <c r="B183" s="6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 ht="15.75" customHeight="1">
      <c r="A184" s="3"/>
      <c r="B184" s="6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 ht="15.75" customHeight="1">
      <c r="A185" s="3"/>
      <c r="B185" s="6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 ht="15.75" customHeight="1">
      <c r="A186" s="3"/>
      <c r="B186" s="6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 ht="15.75" customHeight="1">
      <c r="A187" s="3"/>
      <c r="B187" s="6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 ht="15.75" customHeight="1">
      <c r="A188" s="3"/>
      <c r="B188" s="6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 ht="15.75" customHeight="1">
      <c r="A189" s="3"/>
      <c r="B189" s="6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 ht="15.75" customHeight="1">
      <c r="A190" s="3"/>
      <c r="B190" s="6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 ht="15.75" customHeight="1">
      <c r="A191" s="3"/>
      <c r="B191" s="6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 ht="15.75" customHeight="1">
      <c r="A192" s="3"/>
      <c r="B192" s="6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 ht="15.75" customHeight="1">
      <c r="A193" s="3"/>
      <c r="B193" s="6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 ht="15.75" customHeight="1">
      <c r="A194" s="3"/>
      <c r="B194" s="6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 ht="15.75" customHeight="1">
      <c r="A195" s="3"/>
      <c r="B195" s="6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 ht="15.75" customHeight="1">
      <c r="A196" s="3"/>
      <c r="B196" s="6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 ht="15.75" customHeight="1">
      <c r="A197" s="3"/>
      <c r="B197" s="6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 ht="15.75" customHeight="1">
      <c r="A198" s="3"/>
      <c r="B198" s="6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 ht="15.75" customHeight="1">
      <c r="A199" s="3"/>
      <c r="B199" s="6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 ht="15.75" customHeight="1">
      <c r="A200" s="3"/>
      <c r="B200" s="6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 ht="15.75" customHeight="1">
      <c r="A201" s="3"/>
      <c r="B201" s="6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 ht="15.75" customHeight="1">
      <c r="A202" s="3"/>
      <c r="B202" s="6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 ht="15.75" customHeight="1">
      <c r="A203" s="3"/>
      <c r="B203" s="6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 ht="15.75" customHeight="1">
      <c r="A204" s="3"/>
      <c r="B204" s="6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 ht="15.75" customHeight="1">
      <c r="A205" s="3"/>
      <c r="B205" s="6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 ht="15.75" customHeight="1">
      <c r="A206" s="3"/>
      <c r="B206" s="6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 ht="15.75" customHeight="1">
      <c r="A207" s="3"/>
      <c r="B207" s="6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 ht="15.75" customHeight="1">
      <c r="A208" s="3"/>
      <c r="B208" s="6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 ht="15.75" customHeight="1">
      <c r="A209" s="3"/>
      <c r="B209" s="6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 ht="15.75" customHeight="1">
      <c r="A210" s="3"/>
      <c r="B210" s="6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 ht="15.75" customHeight="1">
      <c r="A211" s="3"/>
      <c r="B211" s="6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 ht="15.75" customHeight="1">
      <c r="A212" s="3"/>
      <c r="B212" s="6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 ht="15.75" customHeight="1">
      <c r="A213" s="3"/>
      <c r="B213" s="6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 ht="15.75" customHeight="1">
      <c r="A214" s="3"/>
      <c r="B214" s="6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 ht="15.75" customHeight="1">
      <c r="A215" s="3"/>
      <c r="B215" s="6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 ht="15.75" customHeight="1">
      <c r="A216" s="3"/>
      <c r="B216" s="6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 ht="15.75" customHeight="1">
      <c r="A217" s="3"/>
      <c r="B217" s="6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 ht="15.75" customHeight="1">
      <c r="A218" s="3"/>
      <c r="B218" s="6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 ht="15.75" customHeight="1">
      <c r="A219" s="3"/>
      <c r="B219" s="6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 ht="15.75" customHeight="1">
      <c r="A220" s="3"/>
      <c r="B220" s="6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 ht="15.75" customHeight="1">
      <c r="A221" s="3"/>
      <c r="B221" s="6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 ht="15.75" customHeight="1">
      <c r="A222" s="3"/>
      <c r="B222" s="6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 ht="15.75" customHeight="1">
      <c r="A223" s="3"/>
      <c r="B223" s="6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 ht="15.75" customHeight="1">
      <c r="A224" s="3"/>
      <c r="B224" s="6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 ht="15.75" customHeight="1">
      <c r="A225" s="3"/>
      <c r="B225" s="6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 ht="15.75" customHeight="1">
      <c r="A226" s="3"/>
      <c r="B226" s="6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 ht="15.75" customHeight="1">
      <c r="A227" s="3"/>
      <c r="B227" s="6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 ht="15.75" customHeight="1">
      <c r="A228" s="3"/>
      <c r="B228" s="6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 ht="15.75" customHeight="1">
      <c r="A229" s="3"/>
      <c r="B229" s="6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 ht="15.75" customHeight="1">
      <c r="A230" s="3"/>
      <c r="B230" s="6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 ht="15.75" customHeight="1">
      <c r="A231" s="3"/>
      <c r="B231" s="6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 ht="15.75" customHeight="1">
      <c r="A232" s="3"/>
      <c r="B232" s="6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 ht="15.75" customHeight="1">
      <c r="A233" s="3"/>
      <c r="B233" s="6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 ht="15.75" customHeight="1">
      <c r="A234" s="3"/>
      <c r="B234" s="6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 ht="15.75" customHeight="1">
      <c r="A235" s="3"/>
      <c r="B235" s="6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 ht="15.75" customHeight="1">
      <c r="A236" s="3"/>
      <c r="B236" s="6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 ht="15.75" customHeight="1">
      <c r="A237" s="3"/>
      <c r="B237" s="6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 ht="15.75" customHeight="1">
      <c r="A238" s="3"/>
      <c r="B238" s="6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 ht="15.75" customHeight="1">
      <c r="A239" s="3"/>
      <c r="B239" s="6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 ht="15.75" customHeight="1">
      <c r="A240" s="3"/>
      <c r="B240" s="6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 ht="15.75" customHeight="1">
      <c r="A241" s="3"/>
      <c r="B241" s="6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 ht="15.75" customHeight="1">
      <c r="A242" s="3"/>
      <c r="B242" s="6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 ht="15.75" customHeight="1">
      <c r="A243" s="3"/>
      <c r="B243" s="6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 ht="15.75" customHeight="1">
      <c r="A244" s="3"/>
      <c r="B244" s="6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 ht="15.75" customHeight="1">
      <c r="A245" s="3"/>
      <c r="B245" s="6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 ht="15.75" customHeight="1">
      <c r="A246" s="3"/>
      <c r="B246" s="6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 ht="15.75" customHeight="1">
      <c r="A247" s="3"/>
      <c r="B247" s="6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 ht="15.75" customHeight="1">
      <c r="A248" s="3"/>
      <c r="B248" s="6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 ht="15.75" customHeight="1">
      <c r="A249" s="3"/>
      <c r="B249" s="6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 ht="15.75" customHeight="1">
      <c r="A250" s="3"/>
      <c r="B250" s="6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 ht="15.75" customHeight="1">
      <c r="A251" s="3"/>
      <c r="B251" s="6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 ht="15.75" customHeight="1">
      <c r="A252" s="3"/>
      <c r="B252" s="6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 ht="15.75" customHeight="1">
      <c r="A253" s="3"/>
      <c r="B253" s="6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 ht="15.75" customHeight="1">
      <c r="A254" s="3"/>
      <c r="B254" s="6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 ht="15.75" customHeight="1">
      <c r="A255" s="3"/>
      <c r="B255" s="6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 ht="15.75" customHeight="1">
      <c r="A256" s="3"/>
      <c r="B256" s="6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 ht="15.75" customHeight="1">
      <c r="A257" s="3"/>
      <c r="B257" s="6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 ht="15.75" customHeight="1">
      <c r="A258" s="3"/>
      <c r="B258" s="6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 ht="15.75" customHeight="1">
      <c r="A259" s="3"/>
      <c r="B259" s="6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 ht="15.75" customHeight="1">
      <c r="A260" s="3"/>
      <c r="B260" s="6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 ht="15.75" customHeight="1">
      <c r="A261" s="3"/>
      <c r="B261" s="6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 ht="15.75" customHeight="1">
      <c r="A262" s="3"/>
      <c r="B262" s="6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 ht="15.75" customHeight="1">
      <c r="A263" s="3"/>
      <c r="B263" s="6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 ht="15.75" customHeight="1">
      <c r="A264" s="3"/>
      <c r="B264" s="6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 ht="15.75" customHeight="1">
      <c r="A265" s="3"/>
      <c r="B265" s="6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 ht="15.75" customHeight="1">
      <c r="A266" s="3"/>
      <c r="B266" s="6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 ht="15.75" customHeight="1">
      <c r="A267" s="3"/>
      <c r="B267" s="6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 ht="15.75" customHeight="1">
      <c r="A268" s="3"/>
      <c r="B268" s="6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 ht="15.75" customHeight="1">
      <c r="A269" s="3"/>
      <c r="B269" s="6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 ht="15.75" customHeight="1">
      <c r="A270" s="3"/>
      <c r="B270" s="6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 ht="15.75" customHeight="1">
      <c r="A271" s="3"/>
      <c r="B271" s="6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 ht="15.75" customHeight="1">
      <c r="A272" s="3"/>
      <c r="B272" s="6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 ht="15.75" customHeight="1">
      <c r="A273" s="3"/>
      <c r="B273" s="6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 ht="15.75" customHeight="1">
      <c r="A274" s="3"/>
      <c r="B274" s="6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 ht="15.75" customHeight="1">
      <c r="A275" s="3"/>
      <c r="B275" s="6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 ht="15.75" customHeight="1">
      <c r="A276" s="3"/>
      <c r="B276" s="6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 ht="15.75" customHeight="1">
      <c r="A277" s="3"/>
      <c r="B277" s="6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 ht="15.75" customHeight="1">
      <c r="A278" s="3"/>
      <c r="B278" s="6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 ht="15.75" customHeight="1">
      <c r="A279" s="3"/>
      <c r="B279" s="6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 ht="15.75" customHeight="1">
      <c r="A280" s="3"/>
      <c r="B280" s="6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 ht="15.75" customHeight="1">
      <c r="A281" s="3"/>
      <c r="B281" s="6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 ht="15.75" customHeight="1">
      <c r="A282" s="3"/>
      <c r="B282" s="6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 ht="15.75" customHeight="1">
      <c r="A283" s="3"/>
      <c r="B283" s="6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 ht="15.75" customHeight="1">
      <c r="A284" s="3"/>
      <c r="B284" s="6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 ht="15.75" customHeight="1">
      <c r="A285" s="3"/>
      <c r="B285" s="6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 ht="15.75" customHeight="1">
      <c r="A286" s="3"/>
      <c r="B286" s="6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 ht="15.75" customHeight="1">
      <c r="A287" s="3"/>
      <c r="B287" s="6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 ht="15.75" customHeight="1">
      <c r="A288" s="3"/>
      <c r="B288" s="6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 ht="15.75" customHeight="1">
      <c r="A289" s="3"/>
      <c r="B289" s="6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 ht="15.75" customHeight="1">
      <c r="A290" s="3"/>
      <c r="B290" s="6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 ht="15.75" customHeight="1">
      <c r="A291" s="3"/>
      <c r="B291" s="6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 ht="15.75" customHeight="1">
      <c r="A292" s="3"/>
      <c r="B292" s="6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 ht="15.75" customHeight="1">
      <c r="A293" s="3"/>
      <c r="B293" s="6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 ht="15.75" customHeight="1">
      <c r="A294" s="3"/>
      <c r="B294" s="6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 ht="15.75" customHeight="1">
      <c r="A295" s="3"/>
      <c r="B295" s="6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 ht="15.75" customHeight="1">
      <c r="A296" s="3"/>
      <c r="B296" s="6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 ht="15.75" customHeight="1">
      <c r="A297" s="3"/>
      <c r="B297" s="6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 ht="15.75" customHeight="1">
      <c r="A298" s="3"/>
      <c r="B298" s="6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 ht="15.75" customHeight="1">
      <c r="A299" s="3"/>
      <c r="B299" s="6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 ht="15.75" customHeight="1">
      <c r="A300" s="3"/>
      <c r="B300" s="6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 ht="15.75" customHeight="1">
      <c r="A301" s="3"/>
      <c r="B301" s="6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 ht="15.75" customHeight="1">
      <c r="A302" s="3"/>
      <c r="B302" s="6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 ht="15.75" customHeight="1">
      <c r="A303" s="3"/>
      <c r="B303" s="6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 ht="15.75" customHeight="1">
      <c r="A304" s="3"/>
      <c r="B304" s="6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 ht="15.75" customHeight="1">
      <c r="A305" s="3"/>
      <c r="B305" s="6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 ht="15.75" customHeight="1">
      <c r="A306" s="3"/>
      <c r="B306" s="6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 ht="15.75" customHeight="1">
      <c r="A307" s="3"/>
      <c r="B307" s="6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 ht="15.75" customHeight="1">
      <c r="A308" s="3"/>
      <c r="B308" s="6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 ht="15.75" customHeight="1">
      <c r="A309" s="3"/>
      <c r="B309" s="6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 ht="15.75" customHeight="1">
      <c r="A310" s="3"/>
      <c r="B310" s="6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 ht="15.75" customHeight="1">
      <c r="A311" s="3"/>
      <c r="B311" s="6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 ht="15.75" customHeight="1">
      <c r="A312" s="3"/>
      <c r="B312" s="6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 ht="15.75" customHeight="1">
      <c r="A313" s="3"/>
      <c r="B313" s="6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 ht="15.75" customHeight="1">
      <c r="A314" s="3"/>
      <c r="B314" s="6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 ht="15.75" customHeight="1">
      <c r="A315" s="3"/>
      <c r="B315" s="6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 ht="15.75" customHeight="1">
      <c r="A316" s="3"/>
      <c r="B316" s="6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 ht="15.75" customHeight="1">
      <c r="A317" s="3"/>
      <c r="B317" s="6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 ht="15.75" customHeight="1">
      <c r="A318" s="3"/>
      <c r="B318" s="6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 ht="15.75" customHeight="1">
      <c r="A319" s="3"/>
      <c r="B319" s="6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 ht="15.75" customHeight="1">
      <c r="A320" s="3"/>
      <c r="B320" s="6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 ht="15.75" customHeight="1">
      <c r="A321" s="3"/>
      <c r="B321" s="6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 ht="15.75" customHeight="1">
      <c r="A322" s="3"/>
      <c r="B322" s="6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 ht="15.75" customHeight="1">
      <c r="A323" s="3"/>
      <c r="B323" s="6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 ht="15.75" customHeight="1">
      <c r="A324" s="3"/>
      <c r="B324" s="6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 ht="15.75" customHeight="1">
      <c r="A325" s="3"/>
      <c r="B325" s="6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 ht="15.75" customHeight="1">
      <c r="A326" s="3"/>
      <c r="B326" s="6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 ht="15.75" customHeight="1">
      <c r="A327" s="3"/>
      <c r="B327" s="6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 ht="15.75" customHeight="1">
      <c r="A328" s="3"/>
      <c r="B328" s="6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 ht="15.75" customHeight="1">
      <c r="A329" s="3"/>
      <c r="B329" s="6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 ht="15.75" customHeight="1">
      <c r="A330" s="3"/>
      <c r="B330" s="6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 ht="15.75" customHeight="1">
      <c r="A331" s="3"/>
      <c r="B331" s="6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 ht="15.75" customHeight="1">
      <c r="A332" s="3"/>
      <c r="B332" s="6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 ht="15.75" customHeight="1">
      <c r="A333" s="3"/>
      <c r="B333" s="6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 ht="15.75" customHeight="1">
      <c r="A334" s="3"/>
      <c r="B334" s="6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 ht="15.75" customHeight="1">
      <c r="A335" s="3"/>
      <c r="B335" s="6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 ht="15.75" customHeight="1">
      <c r="A336" s="3"/>
      <c r="B336" s="6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 ht="15.75" customHeight="1">
      <c r="A337" s="3"/>
      <c r="B337" s="6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 ht="15.75" customHeight="1">
      <c r="A338" s="3"/>
      <c r="B338" s="6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 ht="15.75" customHeight="1">
      <c r="A339" s="3"/>
      <c r="B339" s="6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 ht="15.75" customHeight="1">
      <c r="A340" s="3"/>
      <c r="B340" s="6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 ht="15.75" customHeight="1">
      <c r="A341" s="3"/>
      <c r="B341" s="6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 ht="15.75" customHeight="1">
      <c r="A342" s="3"/>
      <c r="B342" s="6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 ht="15.75" customHeight="1">
      <c r="A343" s="3"/>
      <c r="B343" s="6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 ht="15.75" customHeight="1">
      <c r="A344" s="3"/>
      <c r="B344" s="6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 ht="15.75" customHeight="1">
      <c r="A345" s="3"/>
      <c r="B345" s="6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 ht="15.75" customHeight="1">
      <c r="A346" s="3"/>
      <c r="B346" s="6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 ht="15.75" customHeight="1">
      <c r="A347" s="3"/>
      <c r="B347" s="6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 ht="15.75" customHeight="1">
      <c r="A348" s="3"/>
      <c r="B348" s="6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 ht="15.75" customHeight="1">
      <c r="A349" s="3"/>
      <c r="B349" s="6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 ht="15.75" customHeight="1">
      <c r="A350" s="3"/>
      <c r="B350" s="6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 ht="15.75" customHeight="1">
      <c r="A351" s="3"/>
      <c r="B351" s="6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 ht="15.75" customHeight="1">
      <c r="A352" s="3"/>
      <c r="B352" s="6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 ht="15.75" customHeight="1">
      <c r="A353" s="3"/>
      <c r="B353" s="6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 ht="15.75" customHeight="1">
      <c r="A354" s="3"/>
      <c r="B354" s="6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 ht="15.75" customHeight="1">
      <c r="A355" s="3"/>
      <c r="B355" s="6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 ht="15.75" customHeight="1">
      <c r="A356" s="3"/>
      <c r="B356" s="6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 ht="15.75" customHeight="1">
      <c r="A357" s="3"/>
      <c r="B357" s="6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 ht="15.75" customHeight="1">
      <c r="A358" s="3"/>
      <c r="B358" s="6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 ht="15.75" customHeight="1">
      <c r="A359" s="3"/>
      <c r="B359" s="6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 ht="15.75" customHeight="1">
      <c r="A360" s="3"/>
      <c r="B360" s="6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 ht="15.75" customHeight="1">
      <c r="A361" s="3"/>
      <c r="B361" s="6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 ht="15.75" customHeight="1">
      <c r="A362" s="3"/>
      <c r="B362" s="6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 ht="15.75" customHeight="1">
      <c r="A363" s="3"/>
      <c r="B363" s="6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 ht="15.75" customHeight="1">
      <c r="A364" s="3"/>
      <c r="B364" s="6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 ht="15.75" customHeight="1">
      <c r="A365" s="3"/>
      <c r="B365" s="6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 ht="15.75" customHeight="1">
      <c r="A366" s="3"/>
      <c r="B366" s="6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 ht="15.75" customHeight="1">
      <c r="A367" s="3"/>
      <c r="B367" s="6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 ht="15.75" customHeight="1">
      <c r="A368" s="3"/>
      <c r="B368" s="6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 ht="15.75" customHeight="1">
      <c r="A369" s="3"/>
      <c r="B369" s="6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 ht="15.75" customHeight="1">
      <c r="A370" s="3"/>
      <c r="B370" s="6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 ht="15.75" customHeight="1">
      <c r="A371" s="3"/>
      <c r="B371" s="6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 ht="15.75" customHeight="1">
      <c r="A372" s="3"/>
      <c r="B372" s="6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 ht="15.75" customHeight="1">
      <c r="A373" s="3"/>
      <c r="B373" s="6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 ht="15.75" customHeight="1">
      <c r="A374" s="3"/>
      <c r="B374" s="6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 ht="15.75" customHeight="1">
      <c r="A375" s="3"/>
      <c r="B375" s="6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 ht="15.75" customHeight="1">
      <c r="A376" s="3"/>
      <c r="B376" s="6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 ht="15.75" customHeight="1">
      <c r="A377" s="3"/>
      <c r="B377" s="6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 ht="15.75" customHeight="1">
      <c r="A378" s="3"/>
      <c r="B378" s="6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 ht="15.75" customHeight="1">
      <c r="A379" s="3"/>
      <c r="B379" s="6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 ht="15.75" customHeight="1">
      <c r="A380" s="3"/>
      <c r="B380" s="6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 ht="15.75" customHeight="1">
      <c r="A381" s="3"/>
      <c r="B381" s="6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 ht="15.75" customHeight="1">
      <c r="A382" s="3"/>
      <c r="B382" s="6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 ht="15.75" customHeight="1">
      <c r="A383" s="3"/>
      <c r="B383" s="6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 ht="15.75" customHeight="1">
      <c r="A384" s="3"/>
      <c r="B384" s="6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 ht="15.75" customHeight="1">
      <c r="A385" s="3"/>
      <c r="B385" s="6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 ht="15.75" customHeight="1">
      <c r="A386" s="3"/>
      <c r="B386" s="6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 ht="15.75" customHeight="1">
      <c r="A387" s="3"/>
      <c r="B387" s="6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 ht="15.75" customHeight="1">
      <c r="A388" s="3"/>
      <c r="B388" s="6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 ht="15.75" customHeight="1">
      <c r="A389" s="3"/>
      <c r="B389" s="6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 ht="15.75" customHeight="1">
      <c r="A390" s="3"/>
      <c r="B390" s="6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 ht="15.75" customHeight="1">
      <c r="A391" s="3"/>
      <c r="B391" s="6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 ht="15.75" customHeight="1">
      <c r="A392" s="3"/>
      <c r="B392" s="6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 ht="15.75" customHeight="1">
      <c r="A393" s="3"/>
      <c r="B393" s="6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 ht="15.75" customHeight="1">
      <c r="A394" s="3"/>
      <c r="B394" s="6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 ht="15.75" customHeight="1">
      <c r="A395" s="3"/>
      <c r="B395" s="6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 ht="15.75" customHeight="1">
      <c r="A396" s="3"/>
      <c r="B396" s="6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 ht="15.75" customHeight="1">
      <c r="A397" s="3"/>
      <c r="B397" s="6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 ht="15.75" customHeight="1">
      <c r="A398" s="3"/>
      <c r="B398" s="6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 ht="15.75" customHeight="1">
      <c r="A399" s="3"/>
      <c r="B399" s="6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 ht="15.75" customHeight="1">
      <c r="A400" s="3"/>
      <c r="B400" s="6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 ht="15.75" customHeight="1">
      <c r="A401" s="3"/>
      <c r="B401" s="6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 ht="15.75" customHeight="1">
      <c r="A402" s="3"/>
      <c r="B402" s="6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 ht="15.75" customHeight="1">
      <c r="A403" s="3"/>
      <c r="B403" s="6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 ht="15.75" customHeight="1">
      <c r="A404" s="3"/>
      <c r="B404" s="6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 ht="15.75" customHeight="1">
      <c r="A405" s="3"/>
      <c r="B405" s="6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 ht="15.75" customHeight="1">
      <c r="A406" s="3"/>
      <c r="B406" s="6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 ht="15.75" customHeight="1">
      <c r="A407" s="3"/>
      <c r="B407" s="6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 ht="15.75" customHeight="1">
      <c r="A408" s="3"/>
      <c r="B408" s="6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 ht="15.75" customHeight="1">
      <c r="A409" s="3"/>
      <c r="B409" s="6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 ht="15.75" customHeight="1">
      <c r="A410" s="3"/>
      <c r="B410" s="6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 ht="15.75" customHeight="1">
      <c r="A411" s="3"/>
      <c r="B411" s="6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 ht="15.75" customHeight="1">
      <c r="A412" s="3"/>
      <c r="B412" s="6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 ht="15.75" customHeight="1">
      <c r="A413" s="3"/>
      <c r="B413" s="6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 ht="15.75" customHeight="1">
      <c r="A414" s="3"/>
      <c r="B414" s="6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 ht="15.75" customHeight="1">
      <c r="A415" s="3"/>
      <c r="B415" s="6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 ht="15.75" customHeight="1">
      <c r="A416" s="3"/>
      <c r="B416" s="6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 ht="15.75" customHeight="1">
      <c r="A417" s="3"/>
      <c r="B417" s="6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 ht="15.75" customHeight="1">
      <c r="A418" s="3"/>
      <c r="B418" s="6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 ht="15.75" customHeight="1">
      <c r="A419" s="3"/>
      <c r="B419" s="6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 ht="15.75" customHeight="1">
      <c r="A420" s="3"/>
      <c r="B420" s="6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 ht="15.75" customHeight="1">
      <c r="A421" s="3"/>
      <c r="B421" s="6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 ht="15.75" customHeight="1">
      <c r="A422" s="3"/>
      <c r="B422" s="6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 ht="15.75" customHeight="1">
      <c r="A423" s="3"/>
      <c r="B423" s="6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 ht="15.75" customHeight="1">
      <c r="A424" s="3"/>
      <c r="B424" s="6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 ht="15.75" customHeight="1">
      <c r="A425" s="3"/>
      <c r="B425" s="6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 ht="15.75" customHeight="1">
      <c r="A426" s="3"/>
      <c r="B426" s="6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 ht="15.75" customHeight="1">
      <c r="A427" s="3"/>
      <c r="B427" s="6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 ht="15.75" customHeight="1">
      <c r="A428" s="3"/>
      <c r="B428" s="6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 ht="15.75" customHeight="1">
      <c r="A429" s="3"/>
      <c r="B429" s="6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 ht="15.75" customHeight="1">
      <c r="A430" s="3"/>
      <c r="B430" s="6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 ht="15.75" customHeight="1">
      <c r="A431" s="3"/>
      <c r="B431" s="6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 ht="15.75" customHeight="1">
      <c r="A432" s="3"/>
      <c r="B432" s="6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 ht="15.75" customHeight="1">
      <c r="A433" s="3"/>
      <c r="B433" s="6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 ht="15.75" customHeight="1">
      <c r="A434" s="3"/>
      <c r="B434" s="6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 ht="15.75" customHeight="1">
      <c r="A435" s="3"/>
      <c r="B435" s="6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 ht="15.75" customHeight="1">
      <c r="A436" s="3"/>
      <c r="B436" s="6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 ht="15.75" customHeight="1">
      <c r="A437" s="3"/>
      <c r="B437" s="6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 ht="15.75" customHeight="1">
      <c r="A438" s="3"/>
      <c r="B438" s="6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 ht="15.75" customHeight="1">
      <c r="A439" s="3"/>
      <c r="B439" s="6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 ht="15.75" customHeight="1">
      <c r="A440" s="3"/>
      <c r="B440" s="6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 ht="15.75" customHeight="1">
      <c r="A441" s="3"/>
      <c r="B441" s="6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 ht="15.75" customHeight="1">
      <c r="A442" s="3"/>
      <c r="B442" s="6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 ht="15.75" customHeight="1">
      <c r="A443" s="3"/>
      <c r="B443" s="6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 ht="15.75" customHeight="1">
      <c r="A444" s="3"/>
      <c r="B444" s="6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 ht="15.75" customHeight="1">
      <c r="A445" s="3"/>
      <c r="B445" s="6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 ht="15.75" customHeight="1">
      <c r="A446" s="3"/>
      <c r="B446" s="6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 ht="15.75" customHeight="1">
      <c r="A447" s="3"/>
      <c r="B447" s="6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 ht="15.75" customHeight="1">
      <c r="A448" s="3"/>
      <c r="B448" s="6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 ht="15.75" customHeight="1">
      <c r="A449" s="3"/>
      <c r="B449" s="6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 ht="15.75" customHeight="1">
      <c r="A450" s="3"/>
      <c r="B450" s="6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 ht="15.75" customHeight="1">
      <c r="A451" s="3"/>
      <c r="B451" s="6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 ht="15.75" customHeight="1">
      <c r="A452" s="3"/>
      <c r="B452" s="6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 ht="15.75" customHeight="1">
      <c r="A453" s="3"/>
      <c r="B453" s="6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 ht="15.75" customHeight="1">
      <c r="A454" s="3"/>
      <c r="B454" s="6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 ht="15.75" customHeight="1">
      <c r="A455" s="3"/>
      <c r="B455" s="6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 ht="15.75" customHeight="1">
      <c r="A456" s="3"/>
      <c r="B456" s="6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 ht="15.75" customHeight="1">
      <c r="A457" s="3"/>
      <c r="B457" s="6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 ht="15.75" customHeight="1">
      <c r="A458" s="3"/>
      <c r="B458" s="6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 ht="15.75" customHeight="1">
      <c r="A459" s="3"/>
      <c r="B459" s="6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 ht="15.75" customHeight="1">
      <c r="A460" s="3"/>
      <c r="B460" s="6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 ht="15.75" customHeight="1">
      <c r="A461" s="3"/>
      <c r="B461" s="6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 ht="15.75" customHeight="1">
      <c r="A462" s="3"/>
      <c r="B462" s="6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 ht="15.75" customHeight="1">
      <c r="A463" s="3"/>
      <c r="B463" s="6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 ht="15.75" customHeight="1">
      <c r="A464" s="3"/>
      <c r="B464" s="6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 ht="15.75" customHeight="1">
      <c r="A465" s="3"/>
      <c r="B465" s="6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 ht="15.75" customHeight="1">
      <c r="A466" s="3"/>
      <c r="B466" s="6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 ht="15.75" customHeight="1">
      <c r="A467" s="3"/>
      <c r="B467" s="6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 ht="15.75" customHeight="1">
      <c r="A468" s="3"/>
      <c r="B468" s="6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 ht="15.75" customHeight="1">
      <c r="A469" s="3"/>
      <c r="B469" s="6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 ht="15.75" customHeight="1">
      <c r="A470" s="3"/>
      <c r="B470" s="6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 ht="15.75" customHeight="1">
      <c r="A471" s="3"/>
      <c r="B471" s="6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 ht="15.75" customHeight="1">
      <c r="A472" s="3"/>
      <c r="B472" s="6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 ht="15.75" customHeight="1">
      <c r="A473" s="3"/>
      <c r="B473" s="6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 ht="15.75" customHeight="1">
      <c r="A474" s="3"/>
      <c r="B474" s="6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 ht="15.75" customHeight="1">
      <c r="A475" s="3"/>
      <c r="B475" s="6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 ht="15.75" customHeight="1">
      <c r="A476" s="3"/>
      <c r="B476" s="6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 ht="15.75" customHeight="1">
      <c r="A477" s="3"/>
      <c r="B477" s="6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 ht="15.75" customHeight="1">
      <c r="A478" s="3"/>
      <c r="B478" s="6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 ht="15.75" customHeight="1">
      <c r="A479" s="3"/>
      <c r="B479" s="6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 ht="15.75" customHeight="1">
      <c r="A480" s="3"/>
      <c r="B480" s="6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 ht="15.75" customHeight="1">
      <c r="A481" s="3"/>
      <c r="B481" s="6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 ht="15.75" customHeight="1">
      <c r="A482" s="3"/>
      <c r="B482" s="6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 ht="15.75" customHeight="1">
      <c r="A483" s="3"/>
      <c r="B483" s="6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 ht="15.75" customHeight="1">
      <c r="A484" s="3"/>
      <c r="B484" s="6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 ht="15.75" customHeight="1">
      <c r="A485" s="3"/>
      <c r="B485" s="6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 ht="15.75" customHeight="1">
      <c r="A486" s="3"/>
      <c r="B486" s="6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 ht="15.75" customHeight="1">
      <c r="A487" s="3"/>
      <c r="B487" s="6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 ht="15.75" customHeight="1">
      <c r="A488" s="3"/>
      <c r="B488" s="6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 ht="15.75" customHeight="1">
      <c r="A489" s="3"/>
      <c r="B489" s="6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 ht="15.75" customHeight="1">
      <c r="A490" s="3"/>
      <c r="B490" s="6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 ht="15.75" customHeight="1">
      <c r="A491" s="3"/>
      <c r="B491" s="6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 ht="15.75" customHeight="1">
      <c r="A492" s="3"/>
      <c r="B492" s="6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 ht="15.75" customHeight="1">
      <c r="A493" s="3"/>
      <c r="B493" s="6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 ht="15.75" customHeight="1">
      <c r="A494" s="3"/>
      <c r="B494" s="6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 ht="15.75" customHeight="1">
      <c r="A495" s="3"/>
      <c r="B495" s="6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 ht="15.75" customHeight="1">
      <c r="A496" s="3"/>
      <c r="B496" s="6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 ht="15.75" customHeight="1">
      <c r="A497" s="3"/>
      <c r="B497" s="6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 ht="15.75" customHeight="1">
      <c r="A498" s="3"/>
      <c r="B498" s="6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 ht="15.75" customHeight="1">
      <c r="A499" s="3"/>
      <c r="B499" s="6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 ht="15.75" customHeight="1">
      <c r="A500" s="3"/>
      <c r="B500" s="6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 ht="15.75" customHeight="1">
      <c r="A501" s="3"/>
      <c r="B501" s="6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 ht="15.75" customHeight="1">
      <c r="A502" s="3"/>
      <c r="B502" s="6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 ht="15.75" customHeight="1">
      <c r="A503" s="3"/>
      <c r="B503" s="6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 ht="15.75" customHeight="1">
      <c r="A504" s="3"/>
      <c r="B504" s="6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 ht="15.75" customHeight="1">
      <c r="A505" s="3"/>
      <c r="B505" s="6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 ht="15.75" customHeight="1">
      <c r="A506" s="3"/>
      <c r="B506" s="6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 ht="15.75" customHeight="1">
      <c r="A507" s="3"/>
      <c r="B507" s="6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 ht="15.75" customHeight="1">
      <c r="A508" s="3"/>
      <c r="B508" s="6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 ht="15.75" customHeight="1">
      <c r="A509" s="3"/>
      <c r="B509" s="6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 ht="15.75" customHeight="1">
      <c r="A510" s="3"/>
      <c r="B510" s="6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 ht="15.75" customHeight="1">
      <c r="A511" s="3"/>
      <c r="B511" s="6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 ht="15.75" customHeight="1">
      <c r="A512" s="3"/>
      <c r="B512" s="6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 ht="15.75" customHeight="1">
      <c r="A513" s="3"/>
      <c r="B513" s="6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 ht="15.75" customHeight="1">
      <c r="A514" s="3"/>
      <c r="B514" s="6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 ht="15.75" customHeight="1">
      <c r="A515" s="3"/>
      <c r="B515" s="6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 ht="15.75" customHeight="1">
      <c r="A516" s="3"/>
      <c r="B516" s="6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 ht="15.75" customHeight="1">
      <c r="A517" s="3"/>
      <c r="B517" s="6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 ht="15.75" customHeight="1">
      <c r="A518" s="3"/>
      <c r="B518" s="6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 ht="15.75" customHeight="1">
      <c r="A519" s="3"/>
      <c r="B519" s="6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 ht="15.75" customHeight="1">
      <c r="A520" s="3"/>
      <c r="B520" s="6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 ht="15.75" customHeight="1">
      <c r="A521" s="3"/>
      <c r="B521" s="6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 ht="15.75" customHeight="1">
      <c r="A522" s="3"/>
      <c r="B522" s="6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 ht="15.75" customHeight="1">
      <c r="A523" s="3"/>
      <c r="B523" s="6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 ht="15.75" customHeight="1">
      <c r="A524" s="3"/>
      <c r="B524" s="6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 ht="15.75" customHeight="1">
      <c r="A525" s="3"/>
      <c r="B525" s="6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 ht="15.75" customHeight="1">
      <c r="A526" s="3"/>
      <c r="B526" s="6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 ht="15.75" customHeight="1">
      <c r="A527" s="3"/>
      <c r="B527" s="6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 ht="15.75" customHeight="1">
      <c r="A528" s="3"/>
      <c r="B528" s="6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 ht="15.75" customHeight="1">
      <c r="A529" s="3"/>
      <c r="B529" s="6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 ht="15.75" customHeight="1">
      <c r="A530" s="3"/>
      <c r="B530" s="6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 ht="15.75" customHeight="1">
      <c r="A531" s="3"/>
      <c r="B531" s="6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 ht="15.75" customHeight="1">
      <c r="A532" s="3"/>
      <c r="B532" s="6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 ht="15.75" customHeight="1">
      <c r="A533" s="3"/>
      <c r="B533" s="6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 ht="15.75" customHeight="1">
      <c r="A534" s="3"/>
      <c r="B534" s="6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 ht="15.75" customHeight="1">
      <c r="A535" s="3"/>
      <c r="B535" s="6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 ht="15.75" customHeight="1">
      <c r="A536" s="3"/>
      <c r="B536" s="6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 ht="15.75" customHeight="1">
      <c r="A537" s="3"/>
      <c r="B537" s="6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 ht="15.75" customHeight="1">
      <c r="A538" s="3"/>
      <c r="B538" s="6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 ht="15.75" customHeight="1">
      <c r="A539" s="3"/>
      <c r="B539" s="6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 ht="15.75" customHeight="1">
      <c r="A540" s="3"/>
      <c r="B540" s="6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 ht="15.75" customHeight="1">
      <c r="A541" s="3"/>
      <c r="B541" s="6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 ht="15.75" customHeight="1">
      <c r="A542" s="3"/>
      <c r="B542" s="6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 ht="15.75" customHeight="1">
      <c r="A543" s="3"/>
      <c r="B543" s="6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 ht="15.75" customHeight="1">
      <c r="A544" s="3"/>
      <c r="B544" s="6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 ht="15.75" customHeight="1">
      <c r="A545" s="3"/>
      <c r="B545" s="6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 ht="15.75" customHeight="1">
      <c r="A546" s="3"/>
      <c r="B546" s="6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 ht="15.75" customHeight="1">
      <c r="A547" s="3"/>
      <c r="B547" s="6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 ht="15.75" customHeight="1">
      <c r="A548" s="3"/>
      <c r="B548" s="6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 ht="15.75" customHeight="1">
      <c r="A549" s="3"/>
      <c r="B549" s="6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 ht="15.75" customHeight="1">
      <c r="A550" s="3"/>
      <c r="B550" s="6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 ht="15.75" customHeight="1">
      <c r="A551" s="3"/>
      <c r="B551" s="6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 ht="15.75" customHeight="1">
      <c r="A552" s="3"/>
      <c r="B552" s="6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 ht="15.75" customHeight="1">
      <c r="A553" s="3"/>
      <c r="B553" s="6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 ht="15.75" customHeight="1">
      <c r="A554" s="3"/>
      <c r="B554" s="6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 ht="15.75" customHeight="1">
      <c r="A555" s="3"/>
      <c r="B555" s="6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 ht="15.75" customHeight="1">
      <c r="A556" s="3"/>
      <c r="B556" s="6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 ht="15.75" customHeight="1">
      <c r="A557" s="3"/>
      <c r="B557" s="6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 ht="15.75" customHeight="1">
      <c r="A558" s="3"/>
      <c r="B558" s="6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 ht="15.75" customHeight="1">
      <c r="A559" s="3"/>
      <c r="B559" s="6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 ht="15.75" customHeight="1">
      <c r="A560" s="3"/>
      <c r="B560" s="6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 ht="15.75" customHeight="1">
      <c r="A561" s="3"/>
      <c r="B561" s="6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 ht="15.75" customHeight="1">
      <c r="A562" s="3"/>
      <c r="B562" s="6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 ht="15.75" customHeight="1">
      <c r="A563" s="3"/>
      <c r="B563" s="6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 ht="15.75" customHeight="1">
      <c r="A564" s="3"/>
      <c r="B564" s="6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 ht="15.75" customHeight="1">
      <c r="A565" s="3"/>
      <c r="B565" s="6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 ht="15.75" customHeight="1">
      <c r="A566" s="3"/>
      <c r="B566" s="6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 ht="15.75" customHeight="1">
      <c r="A567" s="3"/>
      <c r="B567" s="6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 ht="15.75" customHeight="1">
      <c r="A568" s="3"/>
      <c r="B568" s="6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 ht="15.75" customHeight="1">
      <c r="A569" s="3"/>
      <c r="B569" s="6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 ht="15.75" customHeight="1">
      <c r="A570" s="3"/>
      <c r="B570" s="6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 ht="15.75" customHeight="1">
      <c r="A571" s="3"/>
      <c r="B571" s="6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 ht="15.75" customHeight="1">
      <c r="A572" s="3"/>
      <c r="B572" s="6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 ht="15.75" customHeight="1">
      <c r="A573" s="3"/>
      <c r="B573" s="6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 ht="15.75" customHeight="1">
      <c r="A574" s="3"/>
      <c r="B574" s="6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 ht="15.75" customHeight="1">
      <c r="A575" s="3"/>
      <c r="B575" s="6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 ht="15.75" customHeight="1">
      <c r="A576" s="3"/>
      <c r="B576" s="6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 ht="15.75" customHeight="1">
      <c r="A577" s="3"/>
      <c r="B577" s="6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 ht="15.75" customHeight="1">
      <c r="A578" s="3"/>
      <c r="B578" s="6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 ht="15.75" customHeight="1">
      <c r="A579" s="3"/>
      <c r="B579" s="6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 ht="15.75" customHeight="1">
      <c r="A580" s="3"/>
      <c r="B580" s="6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 ht="15.75" customHeight="1">
      <c r="A581" s="3"/>
      <c r="B581" s="6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 ht="15.75" customHeight="1">
      <c r="A582" s="3"/>
      <c r="B582" s="6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 ht="15.75" customHeight="1">
      <c r="A583" s="3"/>
      <c r="B583" s="6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 ht="15.75" customHeight="1">
      <c r="A584" s="3"/>
      <c r="B584" s="6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 ht="15.75" customHeight="1">
      <c r="A585" s="3"/>
      <c r="B585" s="6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 ht="15.75" customHeight="1">
      <c r="A586" s="3"/>
      <c r="B586" s="6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 ht="15.75" customHeight="1">
      <c r="A587" s="3"/>
      <c r="B587" s="6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 ht="15.75" customHeight="1">
      <c r="A588" s="3"/>
      <c r="B588" s="6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 ht="15.75" customHeight="1">
      <c r="A589" s="3"/>
      <c r="B589" s="6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 ht="15.75" customHeight="1">
      <c r="A590" s="3"/>
      <c r="B590" s="6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 ht="15.75" customHeight="1">
      <c r="A591" s="3"/>
      <c r="B591" s="6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 ht="15.75" customHeight="1">
      <c r="A592" s="3"/>
      <c r="B592" s="6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 ht="15.75" customHeight="1">
      <c r="A593" s="3"/>
      <c r="B593" s="6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 ht="15.75" customHeight="1">
      <c r="A594" s="3"/>
      <c r="B594" s="6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 ht="15.75" customHeight="1">
      <c r="A595" s="3"/>
      <c r="B595" s="6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 ht="15.75" customHeight="1">
      <c r="A596" s="3"/>
      <c r="B596" s="6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 ht="15.75" customHeight="1">
      <c r="A597" s="3"/>
      <c r="B597" s="6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 ht="15.75" customHeight="1">
      <c r="A598" s="3"/>
      <c r="B598" s="6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 ht="15.75" customHeight="1">
      <c r="A599" s="3"/>
      <c r="B599" s="6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 ht="15.75" customHeight="1">
      <c r="A600" s="3"/>
      <c r="B600" s="6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 ht="15.75" customHeight="1">
      <c r="A601" s="3"/>
      <c r="B601" s="6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 ht="15.75" customHeight="1">
      <c r="A602" s="3"/>
      <c r="B602" s="6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 ht="15.75" customHeight="1">
      <c r="A603" s="3"/>
      <c r="B603" s="6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 ht="15.75" customHeight="1">
      <c r="A604" s="3"/>
      <c r="B604" s="6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 ht="15.75" customHeight="1">
      <c r="A605" s="3"/>
      <c r="B605" s="6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 ht="15.75" customHeight="1">
      <c r="A606" s="3"/>
      <c r="B606" s="6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 ht="15.75" customHeight="1">
      <c r="A607" s="3"/>
      <c r="B607" s="6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 ht="15.75" customHeight="1">
      <c r="A608" s="3"/>
      <c r="B608" s="6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 ht="15.75" customHeight="1">
      <c r="A609" s="3"/>
      <c r="B609" s="6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 ht="15.75" customHeight="1">
      <c r="A610" s="3"/>
      <c r="B610" s="6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 ht="15.75" customHeight="1">
      <c r="A611" s="3"/>
      <c r="B611" s="6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 ht="15.75" customHeight="1">
      <c r="A612" s="3"/>
      <c r="B612" s="6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 ht="15.75" customHeight="1">
      <c r="A613" s="3"/>
      <c r="B613" s="6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 ht="15.75" customHeight="1">
      <c r="A614" s="3"/>
      <c r="B614" s="6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 ht="15.75" customHeight="1">
      <c r="A615" s="3"/>
      <c r="B615" s="6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 ht="15.75" customHeight="1">
      <c r="A616" s="3"/>
      <c r="B616" s="6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 ht="15.75" customHeight="1">
      <c r="A617" s="3"/>
      <c r="B617" s="6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 ht="15.75" customHeight="1">
      <c r="A618" s="3"/>
      <c r="B618" s="6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 ht="15.75" customHeight="1">
      <c r="A619" s="3"/>
      <c r="B619" s="6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 ht="15.75" customHeight="1">
      <c r="A620" s="3"/>
      <c r="B620" s="6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 ht="15.75" customHeight="1">
      <c r="A621" s="3"/>
      <c r="B621" s="6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 ht="15.75" customHeight="1">
      <c r="A622" s="3"/>
      <c r="B622" s="6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 ht="15.75" customHeight="1">
      <c r="A623" s="3"/>
      <c r="B623" s="6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 ht="15.75" customHeight="1">
      <c r="A624" s="3"/>
      <c r="B624" s="6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 ht="15.75" customHeight="1">
      <c r="A625" s="3"/>
      <c r="B625" s="6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 ht="15.75" customHeight="1">
      <c r="A626" s="3"/>
      <c r="B626" s="6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 ht="15.75" customHeight="1">
      <c r="A627" s="3"/>
      <c r="B627" s="6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 ht="15.75" customHeight="1">
      <c r="A628" s="3"/>
      <c r="B628" s="6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 ht="15.75" customHeight="1">
      <c r="A629" s="3"/>
      <c r="B629" s="6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 ht="15.75" customHeight="1">
      <c r="A630" s="3"/>
      <c r="B630" s="6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 ht="15.75" customHeight="1">
      <c r="A631" s="3"/>
      <c r="B631" s="6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 ht="15.75" customHeight="1">
      <c r="A632" s="3"/>
      <c r="B632" s="6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 ht="15.75" customHeight="1">
      <c r="A633" s="3"/>
      <c r="B633" s="6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 ht="15.75" customHeight="1">
      <c r="A634" s="3"/>
      <c r="B634" s="6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 ht="15.75" customHeight="1">
      <c r="A635" s="3"/>
      <c r="B635" s="6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 ht="15.75" customHeight="1">
      <c r="A636" s="3"/>
      <c r="B636" s="6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 ht="15.75" customHeight="1">
      <c r="A637" s="3"/>
      <c r="B637" s="6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 ht="15.75" customHeight="1">
      <c r="A638" s="3"/>
      <c r="B638" s="6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 ht="15.75" customHeight="1">
      <c r="A639" s="3"/>
      <c r="B639" s="6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 ht="15.75" customHeight="1">
      <c r="A640" s="3"/>
      <c r="B640" s="6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 ht="15.75" customHeight="1">
      <c r="A641" s="3"/>
      <c r="B641" s="6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 ht="15.75" customHeight="1">
      <c r="A642" s="3"/>
      <c r="B642" s="6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 ht="15.75" customHeight="1">
      <c r="A643" s="3"/>
      <c r="B643" s="6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 ht="15.75" customHeight="1">
      <c r="A644" s="3"/>
      <c r="B644" s="6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 ht="15.75" customHeight="1">
      <c r="A645" s="3"/>
      <c r="B645" s="6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 ht="15.75" customHeight="1">
      <c r="A646" s="3"/>
      <c r="B646" s="6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 ht="15.75" customHeight="1">
      <c r="A647" s="3"/>
      <c r="B647" s="6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 ht="15.75" customHeight="1">
      <c r="A648" s="3"/>
      <c r="B648" s="6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 ht="15.75" customHeight="1">
      <c r="A649" s="3"/>
      <c r="B649" s="6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 ht="15.75" customHeight="1">
      <c r="A650" s="3"/>
      <c r="B650" s="6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 ht="15.75" customHeight="1">
      <c r="A651" s="3"/>
      <c r="B651" s="6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 ht="15.75" customHeight="1">
      <c r="A652" s="3"/>
      <c r="B652" s="6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 ht="15.75" customHeight="1">
      <c r="A653" s="3"/>
      <c r="B653" s="6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 ht="15.75" customHeight="1">
      <c r="A654" s="3"/>
      <c r="B654" s="6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 ht="15.75" customHeight="1">
      <c r="A655" s="3"/>
      <c r="B655" s="6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 ht="15.75" customHeight="1">
      <c r="A656" s="3"/>
      <c r="B656" s="6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 ht="15.75" customHeight="1">
      <c r="A657" s="3"/>
      <c r="B657" s="6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 ht="15.75" customHeight="1">
      <c r="A658" s="3"/>
      <c r="B658" s="6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 ht="15.75" customHeight="1">
      <c r="A659" s="3"/>
      <c r="B659" s="6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 ht="15.75" customHeight="1">
      <c r="A660" s="3"/>
      <c r="B660" s="6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 ht="15.75" customHeight="1">
      <c r="A661" s="3"/>
      <c r="B661" s="6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 ht="15.75" customHeight="1">
      <c r="A662" s="3"/>
      <c r="B662" s="6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 ht="15.75" customHeight="1">
      <c r="A663" s="3"/>
      <c r="B663" s="6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 ht="15.75" customHeight="1">
      <c r="A664" s="3"/>
      <c r="B664" s="6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 ht="15.75" customHeight="1">
      <c r="A665" s="3"/>
      <c r="B665" s="6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 ht="15.75" customHeight="1">
      <c r="A666" s="3"/>
      <c r="B666" s="6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 ht="15.75" customHeight="1">
      <c r="A667" s="3"/>
      <c r="B667" s="6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 ht="15.75" customHeight="1">
      <c r="A668" s="3"/>
      <c r="B668" s="6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 ht="15.75" customHeight="1">
      <c r="A669" s="3"/>
      <c r="B669" s="6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 ht="15.75" customHeight="1">
      <c r="A670" s="3"/>
      <c r="B670" s="6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 ht="15.75" customHeight="1">
      <c r="A671" s="3"/>
      <c r="B671" s="6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 ht="15.75" customHeight="1">
      <c r="A672" s="3"/>
      <c r="B672" s="6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 ht="15.75" customHeight="1">
      <c r="A673" s="3"/>
      <c r="B673" s="6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 ht="15.75" customHeight="1">
      <c r="A674" s="3"/>
      <c r="B674" s="6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 ht="15.75" customHeight="1">
      <c r="A675" s="3"/>
      <c r="B675" s="6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 ht="15.75" customHeight="1">
      <c r="A676" s="3"/>
      <c r="B676" s="6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 ht="15.75" customHeight="1">
      <c r="A677" s="3"/>
      <c r="B677" s="6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 ht="15.75" customHeight="1">
      <c r="A678" s="3"/>
      <c r="B678" s="6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 ht="15.75" customHeight="1">
      <c r="A679" s="3"/>
      <c r="B679" s="6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 ht="15.75" customHeight="1">
      <c r="A680" s="3"/>
      <c r="B680" s="6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 ht="15.75" customHeight="1">
      <c r="A681" s="3"/>
      <c r="B681" s="6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 ht="15.75" customHeight="1">
      <c r="A682" s="3"/>
      <c r="B682" s="6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 ht="15.75" customHeight="1">
      <c r="A683" s="3"/>
      <c r="B683" s="6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 ht="15.75" customHeight="1">
      <c r="A684" s="3"/>
      <c r="B684" s="6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 ht="15.75" customHeight="1">
      <c r="A685" s="3"/>
      <c r="B685" s="6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 ht="15.75" customHeight="1">
      <c r="A686" s="3"/>
      <c r="B686" s="6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 ht="15.75" customHeight="1">
      <c r="A687" s="3"/>
      <c r="B687" s="6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 ht="15.75" customHeight="1">
      <c r="A688" s="3"/>
      <c r="B688" s="6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 ht="15.75" customHeight="1">
      <c r="A689" s="3"/>
      <c r="B689" s="6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 ht="15.75" customHeight="1">
      <c r="A690" s="3"/>
      <c r="B690" s="6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 ht="15.75" customHeight="1">
      <c r="A691" s="3"/>
      <c r="B691" s="6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 ht="15.75" customHeight="1">
      <c r="A692" s="3"/>
      <c r="B692" s="6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 ht="15.75" customHeight="1">
      <c r="A693" s="3"/>
      <c r="B693" s="6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 ht="15.75" customHeight="1">
      <c r="A694" s="3"/>
      <c r="B694" s="6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 ht="15.75" customHeight="1">
      <c r="A695" s="3"/>
      <c r="B695" s="6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 ht="15.75" customHeight="1">
      <c r="A696" s="3"/>
      <c r="B696" s="6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 ht="15.75" customHeight="1">
      <c r="A697" s="3"/>
      <c r="B697" s="6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 ht="15.75" customHeight="1">
      <c r="A698" s="3"/>
      <c r="B698" s="6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 ht="15.75" customHeight="1">
      <c r="A699" s="3"/>
      <c r="B699" s="6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 ht="15.75" customHeight="1">
      <c r="A700" s="3"/>
      <c r="B700" s="6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 ht="15.75" customHeight="1">
      <c r="A701" s="3"/>
      <c r="B701" s="6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 ht="15.75" customHeight="1">
      <c r="A702" s="3"/>
      <c r="B702" s="6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 ht="15.75" customHeight="1">
      <c r="A703" s="3"/>
      <c r="B703" s="6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 ht="15.75" customHeight="1">
      <c r="A704" s="3"/>
      <c r="B704" s="6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 ht="15.75" customHeight="1">
      <c r="A705" s="3"/>
      <c r="B705" s="6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 ht="15.75" customHeight="1">
      <c r="A706" s="3"/>
      <c r="B706" s="6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 ht="15.75" customHeight="1">
      <c r="A707" s="3"/>
      <c r="B707" s="6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 ht="15.75" customHeight="1">
      <c r="A708" s="3"/>
      <c r="B708" s="6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 ht="15.75" customHeight="1">
      <c r="A709" s="3"/>
      <c r="B709" s="6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 ht="15.75" customHeight="1">
      <c r="A710" s="3"/>
      <c r="B710" s="6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 ht="15.75" customHeight="1">
      <c r="A711" s="3"/>
      <c r="B711" s="6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 ht="15.75" customHeight="1">
      <c r="A712" s="3"/>
      <c r="B712" s="6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 ht="15.75" customHeight="1">
      <c r="A713" s="3"/>
      <c r="B713" s="6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 ht="15.75" customHeight="1">
      <c r="A714" s="3"/>
      <c r="B714" s="6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 ht="15.75" customHeight="1">
      <c r="A715" s="3"/>
      <c r="B715" s="6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 ht="15.75" customHeight="1">
      <c r="A716" s="3"/>
      <c r="B716" s="6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 ht="15.75" customHeight="1">
      <c r="A717" s="3"/>
      <c r="B717" s="6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 ht="15.75" customHeight="1">
      <c r="A718" s="3"/>
      <c r="B718" s="6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 ht="15.75" customHeight="1">
      <c r="A719" s="3"/>
      <c r="B719" s="6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 ht="15.75" customHeight="1">
      <c r="A720" s="3"/>
      <c r="B720" s="6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 ht="15.75" customHeight="1">
      <c r="A721" s="3"/>
      <c r="B721" s="6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 ht="15.75" customHeight="1">
      <c r="A722" s="3"/>
      <c r="B722" s="6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 ht="15.75" customHeight="1">
      <c r="A723" s="3"/>
      <c r="B723" s="6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 ht="15.75" customHeight="1">
      <c r="A724" s="3"/>
      <c r="B724" s="6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 ht="15.75" customHeight="1">
      <c r="A725" s="3"/>
      <c r="B725" s="6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 ht="15.75" customHeight="1">
      <c r="A726" s="3"/>
      <c r="B726" s="6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 ht="15.75" customHeight="1">
      <c r="A727" s="3"/>
      <c r="B727" s="6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 ht="15.75" customHeight="1">
      <c r="A728" s="3"/>
      <c r="B728" s="6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 ht="15.75" customHeight="1">
      <c r="A729" s="3"/>
      <c r="B729" s="6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 ht="15.75" customHeight="1">
      <c r="A730" s="3"/>
      <c r="B730" s="6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 ht="15.75" customHeight="1">
      <c r="A731" s="3"/>
      <c r="B731" s="6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 ht="15.75" customHeight="1">
      <c r="A732" s="3"/>
      <c r="B732" s="6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 ht="15.75" customHeight="1">
      <c r="A733" s="3"/>
      <c r="B733" s="6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 ht="15.75" customHeight="1">
      <c r="A734" s="3"/>
      <c r="B734" s="6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 ht="15.75" customHeight="1">
      <c r="A735" s="3"/>
      <c r="B735" s="6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 ht="15.75" customHeight="1">
      <c r="A736" s="3"/>
      <c r="B736" s="6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 ht="15.75" customHeight="1">
      <c r="A737" s="3"/>
      <c r="B737" s="6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 ht="15.75" customHeight="1">
      <c r="A738" s="3"/>
      <c r="B738" s="6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 ht="15.75" customHeight="1">
      <c r="A739" s="3"/>
      <c r="B739" s="6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 ht="15.75" customHeight="1">
      <c r="A740" s="3"/>
      <c r="B740" s="6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 ht="15.75" customHeight="1">
      <c r="A741" s="3"/>
      <c r="B741" s="6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 ht="15.75" customHeight="1">
      <c r="A742" s="3"/>
      <c r="B742" s="6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 ht="15.75" customHeight="1">
      <c r="A743" s="3"/>
      <c r="B743" s="6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 ht="15.75" customHeight="1">
      <c r="A744" s="3"/>
      <c r="B744" s="6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 ht="15.75" customHeight="1">
      <c r="A745" s="3"/>
      <c r="B745" s="6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 ht="15.75" customHeight="1">
      <c r="A746" s="3"/>
      <c r="B746" s="6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 ht="15.75" customHeight="1">
      <c r="A747" s="3"/>
      <c r="B747" s="6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 ht="15.75" customHeight="1">
      <c r="A748" s="3"/>
      <c r="B748" s="6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 ht="15.75" customHeight="1">
      <c r="A749" s="3"/>
      <c r="B749" s="6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 ht="15.75" customHeight="1">
      <c r="A750" s="3"/>
      <c r="B750" s="6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 ht="15.75" customHeight="1">
      <c r="A751" s="3"/>
      <c r="B751" s="6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 ht="15.75" customHeight="1">
      <c r="A752" s="3"/>
      <c r="B752" s="6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 ht="15.75" customHeight="1">
      <c r="A753" s="3"/>
      <c r="B753" s="6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 ht="15.75" customHeight="1">
      <c r="A754" s="3"/>
      <c r="B754" s="6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 ht="15.75" customHeight="1">
      <c r="A755" s="3"/>
      <c r="B755" s="6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 ht="15.75" customHeight="1">
      <c r="A756" s="3"/>
      <c r="B756" s="6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 ht="15.75" customHeight="1">
      <c r="A757" s="3"/>
      <c r="B757" s="6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 ht="15.75" customHeight="1">
      <c r="A758" s="3"/>
      <c r="B758" s="6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 ht="15.75" customHeight="1">
      <c r="A759" s="3"/>
      <c r="B759" s="6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 ht="15.75" customHeight="1">
      <c r="A760" s="3"/>
      <c r="B760" s="6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 ht="15.75" customHeight="1">
      <c r="A761" s="3"/>
      <c r="B761" s="6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 ht="15.75" customHeight="1">
      <c r="A762" s="3"/>
      <c r="B762" s="6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 ht="15.75" customHeight="1">
      <c r="A763" s="3"/>
      <c r="B763" s="6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 ht="15.75" customHeight="1">
      <c r="A764" s="3"/>
      <c r="B764" s="6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 ht="15.75" customHeight="1">
      <c r="A765" s="3"/>
      <c r="B765" s="6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 ht="15.75" customHeight="1">
      <c r="A766" s="3"/>
      <c r="B766" s="6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 ht="15.75" customHeight="1">
      <c r="A767" s="3"/>
      <c r="B767" s="6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 ht="15.75" customHeight="1">
      <c r="A768" s="3"/>
      <c r="B768" s="6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 ht="15.75" customHeight="1">
      <c r="A769" s="3"/>
      <c r="B769" s="6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 ht="15.75" customHeight="1">
      <c r="A770" s="3"/>
      <c r="B770" s="6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 ht="15.75" customHeight="1">
      <c r="A771" s="3"/>
      <c r="B771" s="6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 ht="15.75" customHeight="1">
      <c r="A772" s="3"/>
      <c r="B772" s="6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 ht="15.75" customHeight="1">
      <c r="A773" s="3"/>
      <c r="B773" s="6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 ht="15.75" customHeight="1">
      <c r="A774" s="3"/>
      <c r="B774" s="6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 ht="15.75" customHeight="1">
      <c r="A775" s="3"/>
      <c r="B775" s="6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 ht="15.75" customHeight="1">
      <c r="A776" s="3"/>
      <c r="B776" s="6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 ht="15.75" customHeight="1">
      <c r="A777" s="3"/>
      <c r="B777" s="6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 ht="15.75" customHeight="1">
      <c r="A778" s="3"/>
      <c r="B778" s="6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 ht="15.75" customHeight="1">
      <c r="A779" s="3"/>
      <c r="B779" s="6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 ht="15.75" customHeight="1">
      <c r="A780" s="3"/>
      <c r="B780" s="6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 ht="15.75" customHeight="1">
      <c r="A781" s="3"/>
      <c r="B781" s="6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 ht="15.75" customHeight="1">
      <c r="A782" s="3"/>
      <c r="B782" s="6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 ht="15.75" customHeight="1">
      <c r="A783" s="3"/>
      <c r="B783" s="6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 ht="15.75" customHeight="1">
      <c r="A784" s="3"/>
      <c r="B784" s="6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 ht="15.75" customHeight="1">
      <c r="A785" s="3"/>
      <c r="B785" s="6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 ht="15.75" customHeight="1">
      <c r="A786" s="3"/>
      <c r="B786" s="6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 ht="15.75" customHeight="1">
      <c r="A787" s="3"/>
      <c r="B787" s="6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 ht="15.75" customHeight="1">
      <c r="A788" s="3"/>
      <c r="B788" s="6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 ht="15.75" customHeight="1">
      <c r="A789" s="3"/>
      <c r="B789" s="6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 ht="15.75" customHeight="1">
      <c r="A790" s="3"/>
      <c r="B790" s="6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 ht="15.75" customHeight="1">
      <c r="A791" s="3"/>
      <c r="B791" s="6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 ht="15.75" customHeight="1">
      <c r="A792" s="3"/>
      <c r="B792" s="6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 ht="15.75" customHeight="1">
      <c r="A793" s="3"/>
      <c r="B793" s="6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 ht="15.75" customHeight="1">
      <c r="A794" s="3"/>
      <c r="B794" s="6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 ht="15.75" customHeight="1">
      <c r="A795" s="3"/>
      <c r="B795" s="6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 ht="15.75" customHeight="1">
      <c r="A796" s="3"/>
      <c r="B796" s="6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 ht="15.75" customHeight="1">
      <c r="A797" s="3"/>
      <c r="B797" s="6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 ht="15.75" customHeight="1">
      <c r="A798" s="3"/>
      <c r="B798" s="6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 ht="15.75" customHeight="1">
      <c r="A799" s="3"/>
      <c r="B799" s="6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 ht="15.75" customHeight="1">
      <c r="A800" s="3"/>
      <c r="B800" s="6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 ht="15.75" customHeight="1">
      <c r="A801" s="3"/>
      <c r="B801" s="6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 ht="15.75" customHeight="1">
      <c r="A802" s="3"/>
      <c r="B802" s="6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 ht="15.75" customHeight="1">
      <c r="A803" s="3"/>
      <c r="B803" s="6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 ht="15.75" customHeight="1">
      <c r="A804" s="3"/>
      <c r="B804" s="6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 ht="15.75" customHeight="1">
      <c r="A805" s="3"/>
      <c r="B805" s="6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 ht="15.75" customHeight="1">
      <c r="A806" s="3"/>
      <c r="B806" s="6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 ht="15.75" customHeight="1">
      <c r="A807" s="3"/>
      <c r="B807" s="6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 ht="15.75" customHeight="1">
      <c r="A808" s="3"/>
      <c r="B808" s="6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 ht="15.75" customHeight="1">
      <c r="A809" s="3"/>
      <c r="B809" s="6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 ht="15.75" customHeight="1">
      <c r="A810" s="3"/>
      <c r="B810" s="6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 ht="15.75" customHeight="1">
      <c r="A811" s="3"/>
      <c r="B811" s="6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 ht="15.75" customHeight="1">
      <c r="A812" s="3"/>
      <c r="B812" s="6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 ht="15.75" customHeight="1">
      <c r="A813" s="3"/>
      <c r="B813" s="6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 ht="15.75" customHeight="1">
      <c r="A814" s="3"/>
      <c r="B814" s="6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 ht="15.75" customHeight="1">
      <c r="A815" s="3"/>
      <c r="B815" s="6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 ht="15.75" customHeight="1">
      <c r="A816" s="3"/>
      <c r="B816" s="6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 ht="15.75" customHeight="1">
      <c r="A817" s="3"/>
      <c r="B817" s="6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 ht="15.75" customHeight="1">
      <c r="A818" s="3"/>
      <c r="B818" s="6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 ht="15.75" customHeight="1">
      <c r="A819" s="3"/>
      <c r="B819" s="6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 ht="15.75" customHeight="1">
      <c r="A820" s="3"/>
      <c r="B820" s="6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 ht="15.75" customHeight="1">
      <c r="A821" s="3"/>
      <c r="B821" s="6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 ht="15.75" customHeight="1">
      <c r="A822" s="3"/>
      <c r="B822" s="6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 ht="15.75" customHeight="1">
      <c r="A823" s="3"/>
      <c r="B823" s="6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 ht="15.75" customHeight="1">
      <c r="A824" s="3"/>
      <c r="B824" s="6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 ht="15.75" customHeight="1">
      <c r="A825" s="3"/>
      <c r="B825" s="6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 ht="15.75" customHeight="1">
      <c r="A826" s="3"/>
      <c r="B826" s="6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 ht="15.75" customHeight="1">
      <c r="A827" s="3"/>
      <c r="B827" s="6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 ht="15.75" customHeight="1">
      <c r="A828" s="3"/>
      <c r="B828" s="6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 ht="15.75" customHeight="1">
      <c r="A829" s="3"/>
      <c r="B829" s="6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 ht="15.75" customHeight="1">
      <c r="A830" s="3"/>
      <c r="B830" s="6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 ht="15.75" customHeight="1">
      <c r="A831" s="3"/>
      <c r="B831" s="6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 ht="15.75" customHeight="1">
      <c r="A832" s="3"/>
      <c r="B832" s="6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 ht="15.75" customHeight="1">
      <c r="A833" s="3"/>
      <c r="B833" s="6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 ht="15.75" customHeight="1">
      <c r="A834" s="3"/>
      <c r="B834" s="6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 ht="15.75" customHeight="1">
      <c r="A835" s="3"/>
      <c r="B835" s="6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 ht="15.75" customHeight="1">
      <c r="A836" s="3"/>
      <c r="B836" s="6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 ht="15.75" customHeight="1">
      <c r="A837" s="3"/>
      <c r="B837" s="6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 ht="15.75" customHeight="1">
      <c r="A838" s="3"/>
      <c r="B838" s="6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 ht="15.75" customHeight="1">
      <c r="A839" s="3"/>
      <c r="B839" s="6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 ht="15.75" customHeight="1">
      <c r="A840" s="3"/>
      <c r="B840" s="6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 ht="15.75" customHeight="1">
      <c r="A841" s="3"/>
      <c r="B841" s="6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 ht="15.75" customHeight="1">
      <c r="A842" s="3"/>
      <c r="B842" s="6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 ht="15.75" customHeight="1">
      <c r="A843" s="3"/>
      <c r="B843" s="6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 ht="15.75" customHeight="1">
      <c r="A844" s="3"/>
      <c r="B844" s="6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 ht="15.75" customHeight="1">
      <c r="A845" s="3"/>
      <c r="B845" s="6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 ht="15.75" customHeight="1">
      <c r="A846" s="3"/>
      <c r="B846" s="6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 ht="15.75" customHeight="1">
      <c r="A847" s="3"/>
      <c r="B847" s="6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 ht="15.75" customHeight="1">
      <c r="A848" s="3"/>
      <c r="B848" s="6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 ht="15.75" customHeight="1">
      <c r="A849" s="3"/>
      <c r="B849" s="6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 ht="15.75" customHeight="1">
      <c r="A850" s="3"/>
      <c r="B850" s="6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 ht="15.75" customHeight="1">
      <c r="A851" s="3"/>
      <c r="B851" s="6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 ht="15.75" customHeight="1">
      <c r="A852" s="3"/>
      <c r="B852" s="6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 ht="15.75" customHeight="1">
      <c r="A853" s="3"/>
      <c r="B853" s="6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 ht="15.75" customHeight="1">
      <c r="A854" s="3"/>
      <c r="B854" s="6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 ht="15.75" customHeight="1">
      <c r="A855" s="3"/>
      <c r="B855" s="6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 ht="15.75" customHeight="1">
      <c r="A856" s="3"/>
      <c r="B856" s="6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 ht="15.75" customHeight="1">
      <c r="A857" s="3"/>
      <c r="B857" s="6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 ht="15.75" customHeight="1">
      <c r="A858" s="3"/>
      <c r="B858" s="6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 ht="15.75" customHeight="1">
      <c r="A859" s="3"/>
      <c r="B859" s="6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 ht="15.75" customHeight="1">
      <c r="A860" s="3"/>
      <c r="B860" s="6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 ht="15.75" customHeight="1">
      <c r="A861" s="3"/>
      <c r="B861" s="6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 ht="15.75" customHeight="1">
      <c r="A862" s="3"/>
      <c r="B862" s="6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 ht="15.75" customHeight="1">
      <c r="A863" s="3"/>
      <c r="B863" s="6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 ht="15.75" customHeight="1">
      <c r="A864" s="3"/>
      <c r="B864" s="6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 ht="15.75" customHeight="1">
      <c r="A865" s="3"/>
      <c r="B865" s="6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 ht="15.75" customHeight="1">
      <c r="A866" s="3"/>
      <c r="B866" s="6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 ht="15.75" customHeight="1">
      <c r="A867" s="3"/>
      <c r="B867" s="6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 ht="15.75" customHeight="1">
      <c r="A868" s="3"/>
      <c r="B868" s="6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 ht="15.75" customHeight="1">
      <c r="A869" s="3"/>
      <c r="B869" s="6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 ht="15.75" customHeight="1">
      <c r="A870" s="3"/>
      <c r="B870" s="6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 ht="15.75" customHeight="1">
      <c r="A871" s="3"/>
      <c r="B871" s="6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 ht="15.75" customHeight="1">
      <c r="A872" s="3"/>
      <c r="B872" s="6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 ht="15.75" customHeight="1">
      <c r="A873" s="3"/>
      <c r="B873" s="6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 ht="15.75" customHeight="1">
      <c r="A874" s="3"/>
      <c r="B874" s="6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 ht="15.75" customHeight="1">
      <c r="A875" s="3"/>
      <c r="B875" s="6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 ht="15.75" customHeight="1">
      <c r="A876" s="3"/>
      <c r="B876" s="6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 ht="15.75" customHeight="1">
      <c r="A877" s="3"/>
      <c r="B877" s="6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 ht="15.75" customHeight="1">
      <c r="A878" s="3"/>
      <c r="B878" s="6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 ht="15.75" customHeight="1">
      <c r="A879" s="3"/>
      <c r="B879" s="6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 ht="15.75" customHeight="1">
      <c r="A880" s="3"/>
      <c r="B880" s="6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 ht="15.75" customHeight="1">
      <c r="A881" s="3"/>
      <c r="B881" s="6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 ht="15.75" customHeight="1">
      <c r="A882" s="3"/>
      <c r="B882" s="6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 ht="15.75" customHeight="1">
      <c r="A883" s="3"/>
      <c r="B883" s="6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 ht="15.75" customHeight="1">
      <c r="A884" s="3"/>
      <c r="B884" s="6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 ht="15.75" customHeight="1">
      <c r="A885" s="3"/>
      <c r="B885" s="6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 ht="15.75" customHeight="1">
      <c r="A886" s="3"/>
      <c r="B886" s="6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 ht="15.75" customHeight="1">
      <c r="A887" s="3"/>
      <c r="B887" s="6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 ht="15.75" customHeight="1">
      <c r="A888" s="3"/>
      <c r="B888" s="6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 ht="15.75" customHeight="1">
      <c r="A889" s="3"/>
      <c r="B889" s="6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 ht="15.75" customHeight="1">
      <c r="A890" s="3"/>
      <c r="B890" s="6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 ht="15.75" customHeight="1">
      <c r="A891" s="3"/>
      <c r="B891" s="6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 ht="15.75" customHeight="1">
      <c r="A892" s="3"/>
      <c r="B892" s="6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 ht="15.75" customHeight="1">
      <c r="A893" s="3"/>
      <c r="B893" s="6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 ht="15.75" customHeight="1">
      <c r="A894" s="3"/>
      <c r="B894" s="6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 ht="15.75" customHeight="1">
      <c r="A895" s="3"/>
      <c r="B895" s="6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 ht="15.75" customHeight="1">
      <c r="A896" s="3"/>
      <c r="B896" s="6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 ht="15.75" customHeight="1">
      <c r="A897" s="3"/>
      <c r="B897" s="6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 ht="15.75" customHeight="1">
      <c r="A898" s="3"/>
      <c r="B898" s="6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 ht="15.75" customHeight="1">
      <c r="A899" s="3"/>
      <c r="B899" s="6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 ht="15.75" customHeight="1">
      <c r="A900" s="3"/>
      <c r="B900" s="6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 ht="15.75" customHeight="1">
      <c r="A901" s="3"/>
      <c r="B901" s="6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 ht="15.75" customHeight="1">
      <c r="A902" s="3"/>
      <c r="B902" s="6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 ht="15.75" customHeight="1">
      <c r="A903" s="3"/>
      <c r="B903" s="6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 ht="15.75" customHeight="1">
      <c r="A904" s="3"/>
      <c r="B904" s="6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 ht="15.75" customHeight="1">
      <c r="A905" s="3"/>
      <c r="B905" s="6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 ht="15.75" customHeight="1">
      <c r="A906" s="3"/>
      <c r="B906" s="6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 ht="15.75" customHeight="1">
      <c r="A907" s="3"/>
      <c r="B907" s="6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 ht="15.75" customHeight="1">
      <c r="A908" s="3"/>
      <c r="B908" s="6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 ht="15.75" customHeight="1">
      <c r="A909" s="3"/>
      <c r="B909" s="6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 ht="15.75" customHeight="1">
      <c r="A910" s="3"/>
      <c r="B910" s="6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 ht="15.75" customHeight="1">
      <c r="A911" s="3"/>
      <c r="B911" s="6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 ht="15.75" customHeight="1">
      <c r="A912" s="3"/>
      <c r="B912" s="6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 ht="15.75" customHeight="1">
      <c r="A913" s="3"/>
      <c r="B913" s="6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 ht="15.75" customHeight="1">
      <c r="A914" s="3"/>
      <c r="B914" s="6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 ht="15.75" customHeight="1">
      <c r="A915" s="3"/>
      <c r="B915" s="6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 ht="15.75" customHeight="1">
      <c r="A916" s="3"/>
      <c r="B916" s="6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 ht="15.75" customHeight="1">
      <c r="A917" s="3"/>
      <c r="B917" s="6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 ht="15.75" customHeight="1">
      <c r="A918" s="3"/>
      <c r="B918" s="6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 ht="15.75" customHeight="1">
      <c r="A919" s="3"/>
      <c r="B919" s="6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 ht="15.75" customHeight="1">
      <c r="A920" s="3"/>
      <c r="B920" s="6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 ht="15.75" customHeight="1">
      <c r="A921" s="3"/>
      <c r="B921" s="6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 ht="15.75" customHeight="1">
      <c r="A922" s="3"/>
      <c r="B922" s="6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 ht="15.75" customHeight="1">
      <c r="A923" s="3"/>
      <c r="B923" s="6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 ht="15.75" customHeight="1">
      <c r="A924" s="3"/>
      <c r="B924" s="6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 ht="15.75" customHeight="1">
      <c r="A925" s="3"/>
      <c r="B925" s="6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 ht="15.75" customHeight="1">
      <c r="A926" s="3"/>
      <c r="B926" s="6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 ht="15.75" customHeight="1">
      <c r="A927" s="3"/>
      <c r="B927" s="6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 ht="15.75" customHeight="1">
      <c r="A928" s="3"/>
      <c r="B928" s="6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 ht="15.75" customHeight="1">
      <c r="A929" s="3"/>
      <c r="B929" s="6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 ht="15.75" customHeight="1">
      <c r="A930" s="3"/>
      <c r="B930" s="6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 ht="15.75" customHeight="1">
      <c r="A931" s="3"/>
      <c r="B931" s="6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 ht="15.75" customHeight="1">
      <c r="A932" s="3"/>
      <c r="B932" s="6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 ht="15.75" customHeight="1">
      <c r="A933" s="3"/>
      <c r="B933" s="6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 ht="15.75" customHeight="1">
      <c r="A934" s="3"/>
      <c r="B934" s="6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 ht="15.75" customHeight="1">
      <c r="A935" s="3"/>
      <c r="B935" s="6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 ht="15.75" customHeight="1">
      <c r="A936" s="3"/>
      <c r="B936" s="6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 ht="15.75" customHeight="1">
      <c r="A937" s="3"/>
      <c r="B937" s="6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 ht="15.75" customHeight="1">
      <c r="A938" s="3"/>
      <c r="B938" s="6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 ht="15.75" customHeight="1">
      <c r="A939" s="3"/>
      <c r="B939" s="6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 ht="15.75" customHeight="1">
      <c r="A940" s="3"/>
      <c r="B940" s="6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 ht="15.75" customHeight="1">
      <c r="A941" s="3"/>
      <c r="B941" s="6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 ht="15.75" customHeight="1">
      <c r="A942" s="3"/>
      <c r="B942" s="6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 ht="15.75" customHeight="1">
      <c r="A943" s="3"/>
      <c r="B943" s="6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 ht="15.75" customHeight="1">
      <c r="A944" s="3"/>
      <c r="B944" s="6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 ht="15.75" customHeight="1">
      <c r="A945" s="3"/>
      <c r="B945" s="6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 ht="15.75" customHeight="1">
      <c r="A946" s="3"/>
      <c r="B946" s="6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 ht="15.75" customHeight="1">
      <c r="A947" s="3"/>
      <c r="B947" s="6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 ht="15.75" customHeight="1">
      <c r="A948" s="3"/>
      <c r="B948" s="6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 ht="15.75" customHeight="1">
      <c r="A949" s="3"/>
      <c r="B949" s="6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 ht="15.75" customHeight="1">
      <c r="A950" s="3"/>
      <c r="B950" s="6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 ht="15.75" customHeight="1">
      <c r="A951" s="3"/>
      <c r="B951" s="6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 ht="15.75" customHeight="1">
      <c r="A952" s="3"/>
      <c r="B952" s="6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 ht="15.75" customHeight="1">
      <c r="A953" s="3"/>
      <c r="B953" s="6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 ht="15.75" customHeight="1">
      <c r="A954" s="3"/>
      <c r="B954" s="6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 ht="15.75" customHeight="1">
      <c r="A955" s="3"/>
      <c r="B955" s="6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 ht="15.75" customHeight="1">
      <c r="A956" s="3"/>
      <c r="B956" s="6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 ht="15.75" customHeight="1">
      <c r="A957" s="3"/>
      <c r="B957" s="6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 ht="15.75" customHeight="1">
      <c r="A958" s="3"/>
      <c r="B958" s="6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 ht="15.75" customHeight="1">
      <c r="A959" s="3"/>
      <c r="B959" s="6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 ht="15.75" customHeight="1">
      <c r="A960" s="3"/>
      <c r="B960" s="6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 ht="15.75" customHeight="1">
      <c r="A961" s="3"/>
      <c r="B961" s="6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 ht="15.75" customHeight="1">
      <c r="A962" s="3"/>
      <c r="B962" s="6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 ht="15.75" customHeight="1">
      <c r="A963" s="3"/>
      <c r="B963" s="6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 ht="15.75" customHeight="1">
      <c r="A964" s="3"/>
      <c r="B964" s="6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 ht="15.75" customHeight="1">
      <c r="A965" s="3"/>
      <c r="B965" s="6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 ht="15.75" customHeight="1">
      <c r="A966" s="3"/>
      <c r="B966" s="6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 ht="15.75" customHeight="1">
      <c r="A967" s="3"/>
      <c r="B967" s="6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 ht="15.75" customHeight="1">
      <c r="A968" s="3"/>
      <c r="B968" s="6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 ht="15.75" customHeight="1">
      <c r="A969" s="3"/>
      <c r="B969" s="6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 ht="15.75" customHeight="1">
      <c r="A970" s="3"/>
      <c r="B970" s="6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 ht="15.75" customHeight="1">
      <c r="A971" s="3"/>
      <c r="B971" s="6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 ht="15.75" customHeight="1">
      <c r="A972" s="3"/>
      <c r="B972" s="6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 ht="15.75" customHeight="1">
      <c r="A973" s="3"/>
      <c r="B973" s="6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 ht="15.75" customHeight="1">
      <c r="A974" s="3"/>
      <c r="B974" s="6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 ht="15.75" customHeight="1">
      <c r="A975" s="3"/>
      <c r="B975" s="6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 ht="15.75" customHeight="1">
      <c r="A976" s="3"/>
      <c r="B976" s="6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 ht="15.75" customHeight="1">
      <c r="A977" s="3"/>
      <c r="B977" s="6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 ht="15.75" customHeight="1">
      <c r="A978" s="3"/>
      <c r="B978" s="6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 ht="15.75" customHeight="1">
      <c r="A979" s="3"/>
      <c r="B979" s="6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 ht="15.75" customHeight="1">
      <c r="A980" s="3"/>
      <c r="B980" s="6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 ht="15.75" customHeight="1">
      <c r="A981" s="3"/>
      <c r="B981" s="6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 ht="15.75" customHeight="1">
      <c r="A982" s="3"/>
      <c r="B982" s="6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 ht="15.75" customHeight="1">
      <c r="A983" s="3"/>
      <c r="B983" s="6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 ht="15.75" customHeight="1">
      <c r="A984" s="3"/>
      <c r="B984" s="6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 ht="15.75" customHeight="1">
      <c r="A985" s="3"/>
      <c r="B985" s="6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 ht="15.75" customHeight="1">
      <c r="A986" s="3"/>
      <c r="B986" s="6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 ht="15.75" customHeight="1">
      <c r="A987" s="3"/>
      <c r="B987" s="6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 ht="15.75" customHeight="1">
      <c r="A988" s="3"/>
      <c r="B988" s="6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 ht="15.75" customHeight="1">
      <c r="A989" s="3"/>
      <c r="B989" s="6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 ht="15.75" customHeight="1">
      <c r="A990" s="3"/>
      <c r="B990" s="6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 ht="15.75" customHeight="1">
      <c r="A991" s="3"/>
      <c r="B991" s="6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 ht="15.75" customHeight="1">
      <c r="A992" s="3"/>
      <c r="B992" s="6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 ht="15.75" customHeight="1">
      <c r="A993" s="3"/>
      <c r="B993" s="62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 ht="15.75" customHeight="1">
      <c r="A994" s="3"/>
      <c r="B994" s="62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 ht="15.75" customHeight="1">
      <c r="A995" s="3"/>
      <c r="B995" s="62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 ht="15.75" customHeight="1">
      <c r="A996" s="3"/>
      <c r="B996" s="62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 ht="15.75" customHeight="1">
      <c r="A997" s="3"/>
      <c r="B997" s="62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 ht="15.75" customHeight="1">
      <c r="A998" s="3"/>
      <c r="B998" s="62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</sheetData>
  <mergeCells count="1">
    <mergeCell ref="R8:AC8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AA84F"/>
    <pageSetUpPr/>
  </sheetPr>
  <sheetViews>
    <sheetView workbookViewId="0"/>
  </sheetViews>
  <sheetFormatPr customHeight="1" defaultColWidth="14.43" defaultRowHeight="15.0"/>
  <cols>
    <col customWidth="1" min="1" max="1" width="32.0"/>
    <col customWidth="1" min="2" max="2" width="14.71"/>
    <col customWidth="1" min="3" max="9" width="11.71"/>
    <col customWidth="1" min="10" max="10" width="13.43"/>
    <col customWidth="1" min="11" max="11" width="11.71"/>
    <col customWidth="1" min="12" max="12" width="13.0"/>
    <col customWidth="1" min="13" max="13" width="14.0"/>
    <col customWidth="1" min="14" max="14" width="16.86"/>
    <col customWidth="1" min="15" max="26" width="10.71"/>
  </cols>
  <sheetData>
    <row r="1" ht="15.75" customHeight="1">
      <c r="A1" s="124" t="s">
        <v>174</v>
      </c>
      <c r="B1" s="125"/>
      <c r="C1" s="125"/>
      <c r="D1" s="125"/>
      <c r="E1" s="125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</row>
    <row r="2" ht="15.75" customHeight="1">
      <c r="A2" s="127" t="s">
        <v>110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</row>
    <row r="3" ht="15.75" customHeight="1">
      <c r="A3" s="128" t="s">
        <v>175</v>
      </c>
      <c r="B3" s="129" t="s">
        <v>127</v>
      </c>
      <c r="C3" s="129" t="s">
        <v>128</v>
      </c>
      <c r="D3" s="129" t="s">
        <v>129</v>
      </c>
      <c r="E3" s="129" t="s">
        <v>130</v>
      </c>
      <c r="F3" s="129" t="s">
        <v>131</v>
      </c>
      <c r="G3" s="129" t="s">
        <v>132</v>
      </c>
      <c r="H3" s="129" t="s">
        <v>176</v>
      </c>
      <c r="I3" s="129" t="s">
        <v>134</v>
      </c>
      <c r="J3" s="129" t="s">
        <v>135</v>
      </c>
      <c r="K3" s="129" t="s">
        <v>136</v>
      </c>
      <c r="L3" s="129" t="s">
        <v>137</v>
      </c>
      <c r="M3" s="129" t="s">
        <v>138</v>
      </c>
      <c r="N3" s="130" t="s">
        <v>175</v>
      </c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</row>
    <row r="4" ht="15.75" customHeight="1">
      <c r="A4" s="131" t="s">
        <v>177</v>
      </c>
      <c r="B4" s="132">
        <f>'Cash Flow - Year 1'!C7</f>
        <v>4375</v>
      </c>
      <c r="C4" s="132">
        <f>'Cash Flow - Year 1'!D7</f>
        <v>4375</v>
      </c>
      <c r="D4" s="132">
        <f>'Cash Flow - Year 1'!E7</f>
        <v>5250</v>
      </c>
      <c r="E4" s="132">
        <f>'Cash Flow - Year 1'!F7</f>
        <v>5250</v>
      </c>
      <c r="F4" s="132">
        <f>'Cash Flow - Year 1'!G7</f>
        <v>5250</v>
      </c>
      <c r="G4" s="132">
        <f>'Cash Flow - Year 1'!H7</f>
        <v>5250</v>
      </c>
      <c r="H4" s="132">
        <f>'Cash Flow - Year 1'!I7</f>
        <v>8750</v>
      </c>
      <c r="I4" s="132">
        <f>'Cash Flow - Year 1'!J7</f>
        <v>9625</v>
      </c>
      <c r="J4" s="132">
        <f>'Cash Flow - Year 1'!K7</f>
        <v>10500</v>
      </c>
      <c r="K4" s="132">
        <f>'Cash Flow - Year 1'!L7</f>
        <v>9625</v>
      </c>
      <c r="L4" s="132">
        <f>'Cash Flow - Year 1'!M7</f>
        <v>9625</v>
      </c>
      <c r="M4" s="132">
        <f>'Cash Flow - Year 1'!N7</f>
        <v>9625</v>
      </c>
      <c r="N4" s="133">
        <f t="shared" ref="N4:N5" si="2">SUM(B4:M4)</f>
        <v>87500</v>
      </c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</row>
    <row r="5" ht="15.75" customHeight="1">
      <c r="A5" s="134" t="s">
        <v>178</v>
      </c>
      <c r="B5" s="135">
        <f t="shared" ref="B5:M5" si="1">B4</f>
        <v>4375</v>
      </c>
      <c r="C5" s="135">
        <f t="shared" si="1"/>
        <v>4375</v>
      </c>
      <c r="D5" s="135">
        <f t="shared" si="1"/>
        <v>5250</v>
      </c>
      <c r="E5" s="135">
        <f t="shared" si="1"/>
        <v>5250</v>
      </c>
      <c r="F5" s="135">
        <f t="shared" si="1"/>
        <v>5250</v>
      </c>
      <c r="G5" s="135">
        <f t="shared" si="1"/>
        <v>5250</v>
      </c>
      <c r="H5" s="135">
        <f t="shared" si="1"/>
        <v>8750</v>
      </c>
      <c r="I5" s="135">
        <f t="shared" si="1"/>
        <v>9625</v>
      </c>
      <c r="J5" s="135">
        <f t="shared" si="1"/>
        <v>10500</v>
      </c>
      <c r="K5" s="135">
        <f t="shared" si="1"/>
        <v>9625</v>
      </c>
      <c r="L5" s="135">
        <f t="shared" si="1"/>
        <v>9625</v>
      </c>
      <c r="M5" s="135">
        <f t="shared" si="1"/>
        <v>9625</v>
      </c>
      <c r="N5" s="136">
        <f t="shared" si="2"/>
        <v>87500</v>
      </c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</row>
    <row r="6" ht="15.75" customHeight="1">
      <c r="A6" s="137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38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</row>
    <row r="7" ht="15.75" customHeight="1">
      <c r="A7" s="139" t="s">
        <v>179</v>
      </c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1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</row>
    <row r="8" ht="15.75" customHeight="1">
      <c r="A8" s="137" t="s">
        <v>180</v>
      </c>
      <c r="B8" s="126">
        <f>'Cash Flow - Year 1'!C15+'Cash Flow - Year 1'!C17</f>
        <v>6066.666667</v>
      </c>
      <c r="C8" s="126">
        <f>'Cash Flow - Year 1'!D15+'Cash Flow - Year 1'!D17</f>
        <v>6066.666667</v>
      </c>
      <c r="D8" s="126">
        <f>'Cash Flow - Year 1'!E15+'Cash Flow - Year 1'!E17</f>
        <v>6066.666667</v>
      </c>
      <c r="E8" s="126">
        <f>'Cash Flow - Year 1'!F15+'Cash Flow - Year 1'!F17</f>
        <v>6066.666667</v>
      </c>
      <c r="F8" s="126">
        <f>'Cash Flow - Year 1'!G15+'Cash Flow - Year 1'!G17</f>
        <v>6066.666667</v>
      </c>
      <c r="G8" s="126">
        <f>'Cash Flow - Year 1'!H15+'Cash Flow - Year 1'!H17</f>
        <v>6066.666667</v>
      </c>
      <c r="H8" s="126">
        <f>'Cash Flow - Year 1'!I15+'Cash Flow - Year 1'!I17</f>
        <v>6066.666667</v>
      </c>
      <c r="I8" s="126">
        <f>'Cash Flow - Year 1'!J15+'Cash Flow - Year 1'!J17</f>
        <v>6066.666667</v>
      </c>
      <c r="J8" s="126">
        <f>'Cash Flow - Year 1'!K15+'Cash Flow - Year 1'!K17</f>
        <v>6066.666667</v>
      </c>
      <c r="K8" s="126">
        <f>'Cash Flow - Year 1'!L15+'Cash Flow - Year 1'!L17</f>
        <v>6066.666667</v>
      </c>
      <c r="L8" s="126">
        <f>'Cash Flow - Year 1'!M15+'Cash Flow - Year 1'!M17</f>
        <v>6066.666667</v>
      </c>
      <c r="M8" s="126">
        <f>'Cash Flow - Year 1'!N15+'Cash Flow - Year 1'!N17</f>
        <v>6066.666667</v>
      </c>
      <c r="N8" s="138">
        <f t="shared" ref="N8:N26" si="3">SUM(B8:M8)</f>
        <v>72800</v>
      </c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</row>
    <row r="9" ht="15.75" customHeight="1">
      <c r="A9" s="137" t="s">
        <v>181</v>
      </c>
      <c r="B9" s="126">
        <f>'Cash Flow - Year 1'!C16</f>
        <v>1685.666667</v>
      </c>
      <c r="C9" s="126">
        <f>'Cash Flow - Year 1'!D16</f>
        <v>1685.666667</v>
      </c>
      <c r="D9" s="126">
        <f>'Cash Flow - Year 1'!E16</f>
        <v>1685.666667</v>
      </c>
      <c r="E9" s="126">
        <f>'Cash Flow - Year 1'!F16</f>
        <v>1685.666667</v>
      </c>
      <c r="F9" s="126">
        <f>'Cash Flow - Year 1'!G16</f>
        <v>1685.666667</v>
      </c>
      <c r="G9" s="126">
        <f>'Cash Flow - Year 1'!H16</f>
        <v>1685.666667</v>
      </c>
      <c r="H9" s="126">
        <f>'Cash Flow - Year 1'!I16</f>
        <v>1685.666667</v>
      </c>
      <c r="I9" s="126">
        <f>'Cash Flow - Year 1'!J16</f>
        <v>1685.666667</v>
      </c>
      <c r="J9" s="126">
        <f>'Cash Flow - Year 1'!K16</f>
        <v>1685.666667</v>
      </c>
      <c r="K9" s="126">
        <f>'Cash Flow - Year 1'!L16</f>
        <v>1685.666667</v>
      </c>
      <c r="L9" s="126">
        <f>'Cash Flow - Year 1'!M16</f>
        <v>1685.666667</v>
      </c>
      <c r="M9" s="126">
        <f>'Cash Flow - Year 1'!N16</f>
        <v>1685.666667</v>
      </c>
      <c r="N9" s="138">
        <f t="shared" si="3"/>
        <v>20228</v>
      </c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</row>
    <row r="10" ht="15.75" customHeight="1">
      <c r="A10" s="137" t="s">
        <v>182</v>
      </c>
      <c r="B10" s="126">
        <f>'Cash Flow - Year 1'!C33</f>
        <v>41.66666667</v>
      </c>
      <c r="C10" s="126">
        <f>'Cash Flow - Year 1'!D33</f>
        <v>41.66666667</v>
      </c>
      <c r="D10" s="126">
        <f>'Cash Flow - Year 1'!E33</f>
        <v>41.66666667</v>
      </c>
      <c r="E10" s="126">
        <f>'Cash Flow - Year 1'!F33</f>
        <v>41.66666667</v>
      </c>
      <c r="F10" s="126">
        <f>'Cash Flow - Year 1'!G33</f>
        <v>41.66666667</v>
      </c>
      <c r="G10" s="126">
        <f>'Cash Flow - Year 1'!H33</f>
        <v>41.66666667</v>
      </c>
      <c r="H10" s="126">
        <f>'Cash Flow - Year 1'!I33</f>
        <v>41.66666667</v>
      </c>
      <c r="I10" s="126">
        <f>'Cash Flow - Year 1'!J33</f>
        <v>41.66666667</v>
      </c>
      <c r="J10" s="126">
        <f>'Cash Flow - Year 1'!K33</f>
        <v>41.66666667</v>
      </c>
      <c r="K10" s="126">
        <f>'Cash Flow - Year 1'!L33</f>
        <v>41.66666667</v>
      </c>
      <c r="L10" s="126">
        <f>'Cash Flow - Year 1'!M33</f>
        <v>41.66666667</v>
      </c>
      <c r="M10" s="126">
        <f>'Cash Flow - Year 1'!N33</f>
        <v>41.66666667</v>
      </c>
      <c r="N10" s="138">
        <f t="shared" si="3"/>
        <v>500</v>
      </c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</row>
    <row r="11" ht="15.75" customHeight="1">
      <c r="A11" s="137" t="s">
        <v>183</v>
      </c>
      <c r="B11" s="126">
        <f>'Cash Flow - Year 1'!C26</f>
        <v>0</v>
      </c>
      <c r="C11" s="126">
        <f>'Cash Flow - Year 1'!D26</f>
        <v>0</v>
      </c>
      <c r="D11" s="126">
        <f>'Cash Flow - Year 1'!E26</f>
        <v>0</v>
      </c>
      <c r="E11" s="126">
        <f>'Cash Flow - Year 1'!F26</f>
        <v>0</v>
      </c>
      <c r="F11" s="126">
        <f>'Cash Flow - Year 1'!G26</f>
        <v>0</v>
      </c>
      <c r="G11" s="126">
        <f>'Cash Flow - Year 1'!H26</f>
        <v>0</v>
      </c>
      <c r="H11" s="126">
        <f>'Cash Flow - Year 1'!I26</f>
        <v>0</v>
      </c>
      <c r="I11" s="126">
        <f>'Cash Flow - Year 1'!J26</f>
        <v>0</v>
      </c>
      <c r="J11" s="126">
        <f>'Cash Flow - Year 1'!K26</f>
        <v>0</v>
      </c>
      <c r="K11" s="126">
        <f>'Cash Flow - Year 1'!L26</f>
        <v>0</v>
      </c>
      <c r="L11" s="126">
        <f>'Cash Flow - Year 1'!M26</f>
        <v>0</v>
      </c>
      <c r="M11" s="126">
        <f>'Cash Flow - Year 1'!N26</f>
        <v>0</v>
      </c>
      <c r="N11" s="138">
        <f t="shared" si="3"/>
        <v>0</v>
      </c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</row>
    <row r="12" ht="15.75" customHeight="1">
      <c r="A12" s="137" t="s">
        <v>166</v>
      </c>
      <c r="B12" s="126">
        <f>'Cash Flow - Year 1'!C30</f>
        <v>0</v>
      </c>
      <c r="C12" s="126">
        <f>'Cash Flow - Year 1'!D30</f>
        <v>0</v>
      </c>
      <c r="D12" s="126">
        <f>'Cash Flow - Year 1'!E30</f>
        <v>0</v>
      </c>
      <c r="E12" s="126">
        <f>'Cash Flow - Year 1'!F30</f>
        <v>0</v>
      </c>
      <c r="F12" s="126">
        <f>'Cash Flow - Year 1'!G30</f>
        <v>0</v>
      </c>
      <c r="G12" s="126">
        <f>'Cash Flow - Year 1'!H30</f>
        <v>0</v>
      </c>
      <c r="H12" s="126">
        <f>'Cash Flow - Year 1'!I30</f>
        <v>0</v>
      </c>
      <c r="I12" s="126">
        <f>'Cash Flow - Year 1'!J30</f>
        <v>0</v>
      </c>
      <c r="J12" s="126">
        <f>'Cash Flow - Year 1'!K30</f>
        <v>0</v>
      </c>
      <c r="K12" s="126">
        <f>'Cash Flow - Year 1'!L30</f>
        <v>0</v>
      </c>
      <c r="L12" s="126">
        <f>'Cash Flow - Year 1'!M30</f>
        <v>0</v>
      </c>
      <c r="M12" s="126">
        <f>'Cash Flow - Year 1'!N30</f>
        <v>0</v>
      </c>
      <c r="N12" s="138">
        <f t="shared" si="3"/>
        <v>0</v>
      </c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</row>
    <row r="13" ht="15.75" customHeight="1">
      <c r="A13" s="137" t="s">
        <v>184</v>
      </c>
      <c r="B13" s="126">
        <f>'Cash Flow - Year 1'!C34</f>
        <v>100</v>
      </c>
      <c r="C13" s="126">
        <f>'Cash Flow - Year 1'!D34</f>
        <v>100</v>
      </c>
      <c r="D13" s="126">
        <f>'Cash Flow - Year 1'!E34</f>
        <v>100</v>
      </c>
      <c r="E13" s="126">
        <f>'Cash Flow - Year 1'!F34</f>
        <v>100</v>
      </c>
      <c r="F13" s="126">
        <f>'Cash Flow - Year 1'!G34</f>
        <v>100</v>
      </c>
      <c r="G13" s="126">
        <f>'Cash Flow - Year 1'!H34</f>
        <v>100</v>
      </c>
      <c r="H13" s="126">
        <f>'Cash Flow - Year 1'!I34</f>
        <v>100</v>
      </c>
      <c r="I13" s="126">
        <f>'Cash Flow - Year 1'!J34</f>
        <v>100</v>
      </c>
      <c r="J13" s="126">
        <f>'Cash Flow - Year 1'!K34</f>
        <v>100</v>
      </c>
      <c r="K13" s="126">
        <f>'Cash Flow - Year 1'!L34</f>
        <v>100</v>
      </c>
      <c r="L13" s="126">
        <f>'Cash Flow - Year 1'!M34</f>
        <v>100</v>
      </c>
      <c r="M13" s="126">
        <f>'Cash Flow - Year 1'!N34</f>
        <v>100</v>
      </c>
      <c r="N13" s="138">
        <f t="shared" si="3"/>
        <v>1200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</row>
    <row r="14" ht="15.75" customHeight="1">
      <c r="A14" s="137" t="s">
        <v>185</v>
      </c>
      <c r="B14" s="126">
        <f t="shared" ref="B14:M14" si="4">14000/12</f>
        <v>1166.666667</v>
      </c>
      <c r="C14" s="126">
        <f t="shared" si="4"/>
        <v>1166.666667</v>
      </c>
      <c r="D14" s="126">
        <f t="shared" si="4"/>
        <v>1166.666667</v>
      </c>
      <c r="E14" s="126">
        <f t="shared" si="4"/>
        <v>1166.666667</v>
      </c>
      <c r="F14" s="126">
        <f t="shared" si="4"/>
        <v>1166.666667</v>
      </c>
      <c r="G14" s="126">
        <f t="shared" si="4"/>
        <v>1166.666667</v>
      </c>
      <c r="H14" s="126">
        <f t="shared" si="4"/>
        <v>1166.666667</v>
      </c>
      <c r="I14" s="126">
        <f t="shared" si="4"/>
        <v>1166.666667</v>
      </c>
      <c r="J14" s="126">
        <f t="shared" si="4"/>
        <v>1166.666667</v>
      </c>
      <c r="K14" s="126">
        <f t="shared" si="4"/>
        <v>1166.666667</v>
      </c>
      <c r="L14" s="126">
        <f t="shared" si="4"/>
        <v>1166.666667</v>
      </c>
      <c r="M14" s="126">
        <f t="shared" si="4"/>
        <v>1166.666667</v>
      </c>
      <c r="N14" s="138">
        <f t="shared" si="3"/>
        <v>14000</v>
      </c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</row>
    <row r="15" ht="15.75" customHeight="1">
      <c r="A15" s="137" t="s">
        <v>186</v>
      </c>
      <c r="B15" s="126">
        <f>'Cash Flow - Year 1'!C29</f>
        <v>125</v>
      </c>
      <c r="C15" s="126">
        <f>'Cash Flow - Year 1'!D29</f>
        <v>125</v>
      </c>
      <c r="D15" s="126">
        <f>'Cash Flow - Year 1'!E29</f>
        <v>125</v>
      </c>
      <c r="E15" s="126">
        <f>'Cash Flow - Year 1'!F29</f>
        <v>125</v>
      </c>
      <c r="F15" s="126">
        <f>'Cash Flow - Year 1'!G29</f>
        <v>125</v>
      </c>
      <c r="G15" s="126">
        <f>'Cash Flow - Year 1'!H29</f>
        <v>125</v>
      </c>
      <c r="H15" s="126">
        <f>'Cash Flow - Year 1'!I29</f>
        <v>125</v>
      </c>
      <c r="I15" s="126">
        <f>'Cash Flow - Year 1'!J29</f>
        <v>125</v>
      </c>
      <c r="J15" s="126">
        <f>'Cash Flow - Year 1'!K29</f>
        <v>125</v>
      </c>
      <c r="K15" s="126">
        <f>'Cash Flow - Year 1'!L29</f>
        <v>125</v>
      </c>
      <c r="L15" s="126">
        <f>'Cash Flow - Year 1'!M29</f>
        <v>125</v>
      </c>
      <c r="M15" s="126">
        <f>'Cash Flow - Year 1'!N29</f>
        <v>125</v>
      </c>
      <c r="N15" s="138">
        <f t="shared" si="3"/>
        <v>1500</v>
      </c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</row>
    <row r="16" ht="15.75" customHeight="1">
      <c r="A16" s="137" t="s">
        <v>162</v>
      </c>
      <c r="B16" s="126">
        <f>'Cash Flow - Year 1'!C25</f>
        <v>0</v>
      </c>
      <c r="C16" s="126">
        <f>'Cash Flow - Year 1'!D25</f>
        <v>0</v>
      </c>
      <c r="D16" s="126">
        <f>'Cash Flow - Year 1'!E25</f>
        <v>0</v>
      </c>
      <c r="E16" s="126">
        <f>'Cash Flow - Year 1'!F25</f>
        <v>0</v>
      </c>
      <c r="F16" s="126">
        <f>'Cash Flow - Year 1'!G25</f>
        <v>0</v>
      </c>
      <c r="G16" s="126">
        <f>'Cash Flow - Year 1'!H25</f>
        <v>0</v>
      </c>
      <c r="H16" s="126">
        <f>'Cash Flow - Year 1'!I25</f>
        <v>0</v>
      </c>
      <c r="I16" s="126">
        <f>'Cash Flow - Year 1'!J25</f>
        <v>0</v>
      </c>
      <c r="J16" s="126">
        <f>'Cash Flow - Year 1'!K25</f>
        <v>0</v>
      </c>
      <c r="K16" s="126">
        <f>'Cash Flow - Year 1'!L25</f>
        <v>0</v>
      </c>
      <c r="L16" s="126">
        <f>'Cash Flow - Year 1'!M25</f>
        <v>0</v>
      </c>
      <c r="M16" s="126">
        <f>'Cash Flow - Year 1'!N25</f>
        <v>0</v>
      </c>
      <c r="N16" s="138">
        <f t="shared" si="3"/>
        <v>0</v>
      </c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</row>
    <row r="17" ht="15.75" customHeight="1">
      <c r="A17" s="137" t="s">
        <v>75</v>
      </c>
      <c r="B17" s="126">
        <f>'Cash Flow - Year 1'!C28</f>
        <v>83.33333333</v>
      </c>
      <c r="C17" s="126">
        <f>'Cash Flow - Year 1'!D28</f>
        <v>83.33333333</v>
      </c>
      <c r="D17" s="126">
        <f>'Cash Flow - Year 1'!E28</f>
        <v>83.33333333</v>
      </c>
      <c r="E17" s="126">
        <f>'Cash Flow - Year 1'!F28</f>
        <v>83.33333333</v>
      </c>
      <c r="F17" s="126">
        <f>'Cash Flow - Year 1'!G28</f>
        <v>83.33333333</v>
      </c>
      <c r="G17" s="126">
        <f>'Cash Flow - Year 1'!H28</f>
        <v>83.33333333</v>
      </c>
      <c r="H17" s="126">
        <f>'Cash Flow - Year 1'!I28</f>
        <v>83.33333333</v>
      </c>
      <c r="I17" s="126">
        <f>'Cash Flow - Year 1'!J28</f>
        <v>83.33333333</v>
      </c>
      <c r="J17" s="126">
        <f>'Cash Flow - Year 1'!K28</f>
        <v>83.33333333</v>
      </c>
      <c r="K17" s="126">
        <f>'Cash Flow - Year 1'!L28</f>
        <v>83.33333333</v>
      </c>
      <c r="L17" s="126">
        <f>'Cash Flow - Year 1'!M28</f>
        <v>83.33333333</v>
      </c>
      <c r="M17" s="126">
        <f>'Cash Flow - Year 1'!N28</f>
        <v>83.33333333</v>
      </c>
      <c r="N17" s="138">
        <f t="shared" si="3"/>
        <v>1000</v>
      </c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</row>
    <row r="18" ht="15.75" customHeight="1">
      <c r="A18" s="137" t="s">
        <v>187</v>
      </c>
      <c r="B18" s="126">
        <v>0.0</v>
      </c>
      <c r="C18" s="126">
        <v>0.0</v>
      </c>
      <c r="D18" s="126">
        <v>0.0</v>
      </c>
      <c r="E18" s="126">
        <v>0.0</v>
      </c>
      <c r="F18" s="126">
        <v>0.0</v>
      </c>
      <c r="G18" s="126">
        <v>0.0</v>
      </c>
      <c r="H18" s="126">
        <v>0.0</v>
      </c>
      <c r="I18" s="126">
        <v>0.0</v>
      </c>
      <c r="J18" s="126">
        <v>0.0</v>
      </c>
      <c r="K18" s="126">
        <v>0.0</v>
      </c>
      <c r="L18" s="126">
        <v>0.0</v>
      </c>
      <c r="M18" s="126">
        <v>0.0</v>
      </c>
      <c r="N18" s="138">
        <f t="shared" si="3"/>
        <v>0</v>
      </c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</row>
    <row r="19" ht="15.75" customHeight="1">
      <c r="A19" s="137" t="s">
        <v>188</v>
      </c>
      <c r="B19" s="126">
        <v>0.0</v>
      </c>
      <c r="C19" s="126">
        <v>0.0</v>
      </c>
      <c r="D19" s="126">
        <v>0.0</v>
      </c>
      <c r="E19" s="126">
        <v>0.0</v>
      </c>
      <c r="F19" s="126">
        <v>0.0</v>
      </c>
      <c r="G19" s="126">
        <v>0.0</v>
      </c>
      <c r="H19" s="126">
        <v>0.0</v>
      </c>
      <c r="I19" s="126">
        <v>0.0</v>
      </c>
      <c r="J19" s="126">
        <v>0.0</v>
      </c>
      <c r="K19" s="126">
        <v>0.0</v>
      </c>
      <c r="L19" s="126">
        <v>0.0</v>
      </c>
      <c r="M19" s="126">
        <v>0.0</v>
      </c>
      <c r="N19" s="138">
        <f t="shared" si="3"/>
        <v>0</v>
      </c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</row>
    <row r="20" ht="15.75" customHeight="1">
      <c r="A20" s="137" t="s">
        <v>159</v>
      </c>
      <c r="B20" s="126">
        <f>'Cash Flow - Year 1'!C23</f>
        <v>300</v>
      </c>
      <c r="C20" s="126">
        <f>'Cash Flow - Year 1'!D23</f>
        <v>300</v>
      </c>
      <c r="D20" s="126">
        <f>'Cash Flow - Year 1'!E23</f>
        <v>300</v>
      </c>
      <c r="E20" s="126">
        <f>'Cash Flow - Year 1'!F23</f>
        <v>300</v>
      </c>
      <c r="F20" s="126">
        <f>'Cash Flow - Year 1'!G23</f>
        <v>300</v>
      </c>
      <c r="G20" s="126">
        <f>'Cash Flow - Year 1'!H23</f>
        <v>300</v>
      </c>
      <c r="H20" s="126">
        <f>'Cash Flow - Year 1'!I23</f>
        <v>300</v>
      </c>
      <c r="I20" s="126">
        <f>'Cash Flow - Year 1'!J23</f>
        <v>300</v>
      </c>
      <c r="J20" s="126">
        <f>'Cash Flow - Year 1'!K23</f>
        <v>300</v>
      </c>
      <c r="K20" s="126">
        <f>'Cash Flow - Year 1'!L23</f>
        <v>300</v>
      </c>
      <c r="L20" s="126">
        <f>'Cash Flow - Year 1'!M23</f>
        <v>300</v>
      </c>
      <c r="M20" s="126">
        <f>'Cash Flow - Year 1'!N23</f>
        <v>300</v>
      </c>
      <c r="N20" s="138">
        <f t="shared" si="3"/>
        <v>3600</v>
      </c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</row>
    <row r="21" ht="15.75" customHeight="1">
      <c r="A21" s="137" t="s">
        <v>189</v>
      </c>
      <c r="B21" s="126">
        <f>'Cash Flow - Year 1'!C32</f>
        <v>41.66666667</v>
      </c>
      <c r="C21" s="126">
        <f>'Cash Flow - Year 1'!D32</f>
        <v>41.66666667</v>
      </c>
      <c r="D21" s="126">
        <f>'Cash Flow - Year 1'!E32</f>
        <v>41.66666667</v>
      </c>
      <c r="E21" s="126">
        <f>'Cash Flow - Year 1'!F32</f>
        <v>41.66666667</v>
      </c>
      <c r="F21" s="126">
        <f>'Cash Flow - Year 1'!G32</f>
        <v>41.66666667</v>
      </c>
      <c r="G21" s="126">
        <f>'Cash Flow - Year 1'!H32</f>
        <v>41.66666667</v>
      </c>
      <c r="H21" s="126">
        <f>'Cash Flow - Year 1'!I32</f>
        <v>41.66666667</v>
      </c>
      <c r="I21" s="126">
        <f>'Cash Flow - Year 1'!J32</f>
        <v>41.66666667</v>
      </c>
      <c r="J21" s="126">
        <f>'Cash Flow - Year 1'!K32</f>
        <v>41.66666667</v>
      </c>
      <c r="K21" s="126">
        <f>'Cash Flow - Year 1'!L32</f>
        <v>41.66666667</v>
      </c>
      <c r="L21" s="126">
        <f>'Cash Flow - Year 1'!M32</f>
        <v>41.66666667</v>
      </c>
      <c r="M21" s="126">
        <f>'Cash Flow - Year 1'!N32</f>
        <v>41.66666667</v>
      </c>
      <c r="N21" s="138">
        <f t="shared" si="3"/>
        <v>500</v>
      </c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</row>
    <row r="22" ht="15.75" customHeight="1">
      <c r="A22" s="142" t="s">
        <v>190</v>
      </c>
      <c r="B22" s="126">
        <f>'Cash Flow - Year 1'!C4*25</f>
        <v>625</v>
      </c>
      <c r="C22" s="126">
        <f>'Cash Flow - Year 1'!D4*25</f>
        <v>625</v>
      </c>
      <c r="D22" s="126">
        <f>'Cash Flow - Year 1'!E4*25</f>
        <v>750</v>
      </c>
      <c r="E22" s="126">
        <f>'Cash Flow - Year 1'!F4*25</f>
        <v>750</v>
      </c>
      <c r="F22" s="126">
        <f>'Cash Flow - Year 1'!G4*25</f>
        <v>750</v>
      </c>
      <c r="G22" s="126">
        <f>'Cash Flow - Year 1'!H4*25</f>
        <v>750</v>
      </c>
      <c r="H22" s="126">
        <f>'Cash Flow - Year 1'!I4*25</f>
        <v>1250</v>
      </c>
      <c r="I22" s="126">
        <f>'Cash Flow - Year 1'!J4*25</f>
        <v>1375</v>
      </c>
      <c r="J22" s="126">
        <f>'Cash Flow - Year 1'!K4*25</f>
        <v>1500</v>
      </c>
      <c r="K22" s="126">
        <f>'Cash Flow - Year 1'!L4*25</f>
        <v>1375</v>
      </c>
      <c r="L22" s="126">
        <f>'Cash Flow - Year 1'!M4*25</f>
        <v>1375</v>
      </c>
      <c r="M22" s="126">
        <f>'Cash Flow - Year 1'!N4*25</f>
        <v>1375</v>
      </c>
      <c r="N22" s="138">
        <f t="shared" si="3"/>
        <v>12500</v>
      </c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</row>
    <row r="23" ht="15.75" customHeight="1">
      <c r="A23" s="134" t="s">
        <v>191</v>
      </c>
      <c r="B23" s="135">
        <f t="shared" ref="B23:M23" si="5">SUM(B8:B22)</f>
        <v>10235.66667</v>
      </c>
      <c r="C23" s="135">
        <f t="shared" si="5"/>
        <v>10235.66667</v>
      </c>
      <c r="D23" s="135">
        <f t="shared" si="5"/>
        <v>10360.66667</v>
      </c>
      <c r="E23" s="135">
        <f t="shared" si="5"/>
        <v>10360.66667</v>
      </c>
      <c r="F23" s="135">
        <f t="shared" si="5"/>
        <v>10360.66667</v>
      </c>
      <c r="G23" s="135">
        <f t="shared" si="5"/>
        <v>10360.66667</v>
      </c>
      <c r="H23" s="135">
        <f t="shared" si="5"/>
        <v>10860.66667</v>
      </c>
      <c r="I23" s="135">
        <f t="shared" si="5"/>
        <v>10985.66667</v>
      </c>
      <c r="J23" s="135">
        <f t="shared" si="5"/>
        <v>11110.66667</v>
      </c>
      <c r="K23" s="135">
        <f t="shared" si="5"/>
        <v>10985.66667</v>
      </c>
      <c r="L23" s="135">
        <f t="shared" si="5"/>
        <v>10985.66667</v>
      </c>
      <c r="M23" s="135">
        <f t="shared" si="5"/>
        <v>10985.66667</v>
      </c>
      <c r="N23" s="136">
        <f t="shared" si="3"/>
        <v>127828</v>
      </c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</row>
    <row r="24" ht="15.75" customHeight="1">
      <c r="A24" s="137" t="s">
        <v>192</v>
      </c>
      <c r="B24" s="126">
        <f t="shared" ref="B24:M24" si="6">B5-B23</f>
        <v>-5860.666667</v>
      </c>
      <c r="C24" s="126">
        <f t="shared" si="6"/>
        <v>-5860.666667</v>
      </c>
      <c r="D24" s="126">
        <f t="shared" si="6"/>
        <v>-5110.666667</v>
      </c>
      <c r="E24" s="126">
        <f t="shared" si="6"/>
        <v>-5110.666667</v>
      </c>
      <c r="F24" s="126">
        <f t="shared" si="6"/>
        <v>-5110.666667</v>
      </c>
      <c r="G24" s="126">
        <f t="shared" si="6"/>
        <v>-5110.666667</v>
      </c>
      <c r="H24" s="126">
        <f t="shared" si="6"/>
        <v>-2110.666667</v>
      </c>
      <c r="I24" s="126">
        <f t="shared" si="6"/>
        <v>-1360.666667</v>
      </c>
      <c r="J24" s="126">
        <f t="shared" si="6"/>
        <v>-610.6666667</v>
      </c>
      <c r="K24" s="126">
        <f t="shared" si="6"/>
        <v>-1360.666667</v>
      </c>
      <c r="L24" s="126">
        <f t="shared" si="6"/>
        <v>-1360.666667</v>
      </c>
      <c r="M24" s="126">
        <f t="shared" si="6"/>
        <v>-1360.666667</v>
      </c>
      <c r="N24" s="138">
        <f t="shared" si="3"/>
        <v>-40328</v>
      </c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</row>
    <row r="25" ht="15.75" customHeight="1">
      <c r="A25" s="137" t="s">
        <v>193</v>
      </c>
      <c r="B25" s="126">
        <v>0.0</v>
      </c>
      <c r="C25" s="126">
        <v>0.0</v>
      </c>
      <c r="D25" s="126">
        <v>0.0</v>
      </c>
      <c r="E25" s="126">
        <v>0.0</v>
      </c>
      <c r="F25" s="126">
        <v>0.0</v>
      </c>
      <c r="G25" s="126">
        <v>0.0</v>
      </c>
      <c r="H25" s="126">
        <v>0.0</v>
      </c>
      <c r="I25" s="126">
        <v>0.0</v>
      </c>
      <c r="J25" s="126">
        <v>0.0</v>
      </c>
      <c r="K25" s="126">
        <v>0.0</v>
      </c>
      <c r="L25" s="126">
        <v>0.0</v>
      </c>
      <c r="M25" s="126">
        <v>0.0</v>
      </c>
      <c r="N25" s="138">
        <f t="shared" si="3"/>
        <v>0</v>
      </c>
      <c r="O25" s="143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</row>
    <row r="26" ht="15.75" customHeight="1">
      <c r="A26" s="144" t="s">
        <v>194</v>
      </c>
      <c r="B26" s="145">
        <f t="shared" ref="B26:M26" si="7">B24-B25</f>
        <v>-5860.666667</v>
      </c>
      <c r="C26" s="145">
        <f t="shared" si="7"/>
        <v>-5860.666667</v>
      </c>
      <c r="D26" s="145">
        <f t="shared" si="7"/>
        <v>-5110.666667</v>
      </c>
      <c r="E26" s="145">
        <f t="shared" si="7"/>
        <v>-5110.666667</v>
      </c>
      <c r="F26" s="145">
        <f t="shared" si="7"/>
        <v>-5110.666667</v>
      </c>
      <c r="G26" s="145">
        <f t="shared" si="7"/>
        <v>-5110.666667</v>
      </c>
      <c r="H26" s="145">
        <f t="shared" si="7"/>
        <v>-2110.666667</v>
      </c>
      <c r="I26" s="145">
        <f t="shared" si="7"/>
        <v>-1360.666667</v>
      </c>
      <c r="J26" s="145">
        <f t="shared" si="7"/>
        <v>-610.6666667</v>
      </c>
      <c r="K26" s="145">
        <f t="shared" si="7"/>
        <v>-1360.666667</v>
      </c>
      <c r="L26" s="145">
        <f t="shared" si="7"/>
        <v>-1360.666667</v>
      </c>
      <c r="M26" s="145">
        <f t="shared" si="7"/>
        <v>-1360.666667</v>
      </c>
      <c r="N26" s="146">
        <f t="shared" si="3"/>
        <v>-40328</v>
      </c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</row>
    <row r="27" ht="15.75" customHeight="1">
      <c r="A27" s="126"/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43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</row>
    <row r="28" ht="15.75" customHeight="1">
      <c r="A28" s="126"/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43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</row>
    <row r="29" ht="15.75" customHeight="1">
      <c r="A29" s="126"/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43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</row>
    <row r="30" ht="15.75" customHeight="1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43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</row>
    <row r="31" ht="15.75" customHeight="1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43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</row>
    <row r="32" ht="15.75" customHeight="1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43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</row>
    <row r="33" ht="15.75" customHeight="1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43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</row>
    <row r="34" ht="15.75" customHeight="1">
      <c r="A34" s="126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43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</row>
    <row r="35" ht="15.75" customHeight="1">
      <c r="A35" s="126"/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43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</row>
    <row r="36" ht="15.75" customHeight="1">
      <c r="A36" s="126"/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43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</row>
    <row r="37" ht="15.75" customHeight="1">
      <c r="A37" s="126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43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</row>
    <row r="38" ht="15.75" customHeight="1">
      <c r="A38" s="126"/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43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</row>
    <row r="39" ht="15.75" customHeight="1">
      <c r="A39" s="126"/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43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</row>
    <row r="40" ht="15.75" customHeight="1">
      <c r="A40" s="126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43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</row>
    <row r="41" ht="15.75" customHeight="1">
      <c r="A41" s="126"/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43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</row>
    <row r="42" ht="15.75" customHeight="1">
      <c r="A42" s="126"/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43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</row>
    <row r="43" ht="15.75" customHeight="1">
      <c r="A43" s="126"/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43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</row>
    <row r="44" ht="15.75" customHeight="1">
      <c r="A44" s="126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43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</row>
    <row r="45" ht="15.75" customHeight="1">
      <c r="A45" s="126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43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</row>
    <row r="46" ht="15.75" customHeight="1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43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</row>
    <row r="47" ht="15.75" customHeight="1">
      <c r="A47" s="126"/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43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</row>
    <row r="48" ht="15.75" customHeight="1">
      <c r="A48" s="126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43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</row>
    <row r="49" ht="15.75" customHeight="1">
      <c r="A49" s="126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43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</row>
    <row r="50" ht="15.75" customHeight="1">
      <c r="A50" s="126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43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</row>
    <row r="51" ht="15.75" customHeight="1">
      <c r="A51" s="126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43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</row>
    <row r="52" ht="15.75" customHeight="1">
      <c r="A52" s="126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43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</row>
    <row r="53" ht="15.75" customHeight="1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43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</row>
    <row r="54" ht="15.75" customHeight="1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43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</row>
    <row r="55" ht="15.75" customHeight="1">
      <c r="A55" s="12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43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</row>
    <row r="56" ht="15.75" customHeight="1">
      <c r="A56" s="12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43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</row>
    <row r="57" ht="15.75" customHeight="1">
      <c r="A57" s="12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43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</row>
    <row r="58" ht="15.75" customHeight="1">
      <c r="A58" s="12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43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</row>
    <row r="59" ht="15.75" customHeight="1">
      <c r="A59" s="12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43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</row>
    <row r="60" ht="15.75" customHeight="1">
      <c r="A60" s="126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43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</row>
    <row r="61" ht="15.75" customHeight="1">
      <c r="A61" s="126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43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</row>
    <row r="62" ht="15.75" customHeight="1">
      <c r="A62" s="126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43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</row>
    <row r="63" ht="15.75" customHeight="1">
      <c r="A63" s="126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43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</row>
    <row r="64" ht="15.75" customHeight="1">
      <c r="A64" s="126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43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</row>
    <row r="65" ht="15.75" customHeight="1">
      <c r="A65" s="126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43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</row>
    <row r="66" ht="15.75" customHeight="1">
      <c r="A66" s="126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43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</row>
    <row r="67" ht="15.75" customHeight="1">
      <c r="A67" s="126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43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</row>
    <row r="68" ht="15.75" customHeight="1">
      <c r="A68" s="126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43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</row>
    <row r="69" ht="15.75" customHeight="1">
      <c r="A69" s="126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43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</row>
    <row r="70" ht="15.75" customHeight="1">
      <c r="A70" s="126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43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</row>
    <row r="71" ht="15.75" customHeight="1">
      <c r="A71" s="126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43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</row>
    <row r="72" ht="15.75" customHeight="1">
      <c r="A72" s="126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43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</row>
    <row r="73" ht="15.75" customHeight="1">
      <c r="A73" s="126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43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</row>
    <row r="74" ht="15.75" customHeight="1">
      <c r="A74" s="126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43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</row>
    <row r="75" ht="15.75" customHeight="1">
      <c r="A75" s="126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43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</row>
    <row r="76" ht="15.75" customHeight="1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43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</row>
    <row r="77" ht="15.75" customHeight="1">
      <c r="A77" s="126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43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</row>
    <row r="78" ht="15.75" customHeight="1">
      <c r="A78" s="126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43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</row>
    <row r="79" ht="15.75" customHeight="1">
      <c r="A79" s="126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43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</row>
    <row r="80" ht="15.75" customHeight="1">
      <c r="A80" s="126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43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</row>
    <row r="81" ht="15.75" customHeight="1">
      <c r="A81" s="126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43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</row>
    <row r="82" ht="15.75" customHeight="1">
      <c r="A82" s="126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43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</row>
    <row r="83" ht="15.75" customHeight="1">
      <c r="A83" s="126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43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</row>
    <row r="84" ht="15.75" customHeight="1">
      <c r="A84" s="12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43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</row>
    <row r="85" ht="15.75" customHeight="1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43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</row>
    <row r="86" ht="15.75" customHeight="1">
      <c r="A86" s="126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43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</row>
    <row r="87" ht="15.75" customHeight="1">
      <c r="A87" s="126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43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</row>
    <row r="88" ht="15.75" customHeight="1">
      <c r="A88" s="126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43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</row>
    <row r="89" ht="15.75" customHeight="1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43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</row>
    <row r="90" ht="15.75" customHeight="1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43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</row>
    <row r="91" ht="15.75" customHeight="1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43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</row>
    <row r="92" ht="15.75" customHeight="1">
      <c r="A92" s="126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43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</row>
    <row r="93" ht="15.75" customHeight="1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43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</row>
    <row r="94" ht="15.75" customHeight="1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43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</row>
    <row r="95" ht="15.75" customHeight="1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43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</row>
    <row r="96" ht="15.75" customHeight="1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43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</row>
    <row r="97" ht="15.75" customHeight="1">
      <c r="A97" s="126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43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</row>
    <row r="98" ht="15.75" customHeight="1">
      <c r="A98" s="126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43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</row>
    <row r="99" ht="15.75" customHeight="1">
      <c r="A99" s="126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43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</row>
    <row r="100" ht="15.75" customHeight="1">
      <c r="A100" s="126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43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</row>
    <row r="101" ht="15.75" customHeight="1">
      <c r="A101" s="126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43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</row>
    <row r="102" ht="15.75" customHeight="1">
      <c r="A102" s="126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43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</row>
    <row r="103" ht="15.75" customHeight="1">
      <c r="A103" s="126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43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</row>
    <row r="104" ht="15.75" customHeight="1">
      <c r="A104" s="126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43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</row>
    <row r="105" ht="15.75" customHeight="1">
      <c r="A105" s="126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43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</row>
    <row r="106" ht="15.75" customHeight="1">
      <c r="A106" s="126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43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</row>
    <row r="107" ht="15.75" customHeight="1">
      <c r="A107" s="126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43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</row>
    <row r="108" ht="15.75" customHeight="1">
      <c r="A108" s="126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43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</row>
    <row r="109" ht="15.75" customHeight="1">
      <c r="A109" s="126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43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</row>
    <row r="110" ht="15.75" customHeight="1">
      <c r="A110" s="126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43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</row>
    <row r="111" ht="15.75" customHeight="1">
      <c r="A111" s="126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43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</row>
    <row r="112" ht="15.75" customHeight="1">
      <c r="A112" s="126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43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</row>
    <row r="113" ht="15.75" customHeight="1">
      <c r="A113" s="126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43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</row>
    <row r="114" ht="15.75" customHeight="1">
      <c r="A114" s="126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43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</row>
    <row r="115" ht="15.75" customHeight="1">
      <c r="A115" s="126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43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</row>
    <row r="116" ht="15.75" customHeight="1">
      <c r="A116" s="126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43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</row>
    <row r="117" ht="15.75" customHeight="1">
      <c r="A117" s="126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43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</row>
    <row r="118" ht="15.75" customHeight="1">
      <c r="A118" s="126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43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</row>
    <row r="119" ht="15.75" customHeight="1">
      <c r="A119" s="126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43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</row>
    <row r="120" ht="15.75" customHeight="1">
      <c r="A120" s="126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43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</row>
    <row r="121" ht="15.75" customHeight="1">
      <c r="A121" s="126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43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</row>
    <row r="122" ht="15.75" customHeight="1">
      <c r="A122" s="126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43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</row>
    <row r="123" ht="15.75" customHeight="1">
      <c r="A123" s="126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43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</row>
    <row r="124" ht="15.75" customHeight="1">
      <c r="A124" s="126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43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</row>
    <row r="125" ht="15.75" customHeight="1">
      <c r="A125" s="126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43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</row>
    <row r="126" ht="15.75" customHeight="1">
      <c r="A126" s="126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43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</row>
    <row r="127" ht="15.75" customHeight="1">
      <c r="A127" s="126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43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</row>
    <row r="128" ht="15.75" customHeight="1">
      <c r="A128" s="126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43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</row>
    <row r="129" ht="15.75" customHeight="1">
      <c r="A129" s="126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43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</row>
    <row r="130" ht="15.75" customHeight="1">
      <c r="A130" s="126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43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</row>
    <row r="131" ht="15.75" customHeight="1">
      <c r="A131" s="126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43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</row>
    <row r="132" ht="15.75" customHeight="1">
      <c r="A132" s="126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43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</row>
    <row r="133" ht="15.75" customHeight="1">
      <c r="A133" s="126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43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</row>
    <row r="134" ht="15.75" customHeight="1">
      <c r="A134" s="126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43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</row>
    <row r="135" ht="15.75" customHeight="1">
      <c r="A135" s="126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43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</row>
    <row r="136" ht="15.75" customHeight="1">
      <c r="A136" s="126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43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</row>
    <row r="137" ht="15.75" customHeight="1">
      <c r="A137" s="126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43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</row>
    <row r="138" ht="15.75" customHeight="1">
      <c r="A138" s="126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43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</row>
    <row r="139" ht="15.75" customHeight="1">
      <c r="A139" s="126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43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</row>
    <row r="140" ht="15.75" customHeight="1">
      <c r="A140" s="126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43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</row>
    <row r="141" ht="15.75" customHeight="1">
      <c r="A141" s="126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43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</row>
    <row r="142" ht="15.75" customHeight="1">
      <c r="A142" s="126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43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</row>
    <row r="143" ht="15.75" customHeight="1">
      <c r="A143" s="126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43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</row>
    <row r="144" ht="15.75" customHeight="1">
      <c r="A144" s="126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43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</row>
    <row r="145" ht="15.75" customHeight="1">
      <c r="A145" s="126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43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</row>
    <row r="146" ht="15.75" customHeight="1">
      <c r="A146" s="126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43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</row>
    <row r="147" ht="15.75" customHeight="1">
      <c r="A147" s="126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43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</row>
    <row r="148" ht="15.75" customHeight="1">
      <c r="A148" s="126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43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</row>
    <row r="149" ht="15.75" customHeight="1">
      <c r="A149" s="126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43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</row>
    <row r="150" ht="15.75" customHeight="1">
      <c r="A150" s="126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43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</row>
    <row r="151" ht="15.75" customHeight="1">
      <c r="A151" s="126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43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</row>
    <row r="152" ht="15.75" customHeight="1">
      <c r="A152" s="126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43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</row>
    <row r="153" ht="15.75" customHeight="1">
      <c r="A153" s="126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43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</row>
    <row r="154" ht="15.75" customHeight="1">
      <c r="A154" s="126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43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</row>
    <row r="155" ht="15.75" customHeight="1">
      <c r="A155" s="126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43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</row>
    <row r="156" ht="15.75" customHeight="1">
      <c r="A156" s="126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43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</row>
    <row r="157" ht="15.75" customHeight="1">
      <c r="A157" s="126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43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</row>
    <row r="158" ht="15.75" customHeight="1">
      <c r="A158" s="126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43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</row>
    <row r="159" ht="15.75" customHeight="1">
      <c r="A159" s="126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43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</row>
    <row r="160" ht="15.75" customHeight="1">
      <c r="A160" s="126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43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</row>
    <row r="161" ht="15.75" customHeight="1">
      <c r="A161" s="126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43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</row>
    <row r="162" ht="15.75" customHeight="1">
      <c r="A162" s="126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43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</row>
    <row r="163" ht="15.75" customHeight="1">
      <c r="A163" s="126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43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</row>
    <row r="164" ht="15.75" customHeight="1">
      <c r="A164" s="126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43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</row>
    <row r="165" ht="15.75" customHeight="1">
      <c r="A165" s="126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43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</row>
    <row r="166" ht="15.75" customHeight="1">
      <c r="A166" s="126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43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</row>
    <row r="167" ht="15.75" customHeight="1">
      <c r="A167" s="126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43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</row>
    <row r="168" ht="15.75" customHeight="1">
      <c r="A168" s="126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43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</row>
    <row r="169" ht="15.75" customHeight="1">
      <c r="A169" s="126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43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</row>
    <row r="170" ht="15.75" customHeight="1">
      <c r="A170" s="126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43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</row>
    <row r="171" ht="15.75" customHeight="1">
      <c r="A171" s="126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43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</row>
    <row r="172" ht="15.75" customHeight="1">
      <c r="A172" s="126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43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</row>
    <row r="173" ht="15.75" customHeight="1">
      <c r="A173" s="126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43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</row>
    <row r="174" ht="15.75" customHeight="1">
      <c r="A174" s="126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43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</row>
    <row r="175" ht="15.75" customHeight="1">
      <c r="A175" s="126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43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</row>
    <row r="176" ht="15.75" customHeight="1">
      <c r="A176" s="126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43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</row>
    <row r="177" ht="15.75" customHeight="1">
      <c r="A177" s="126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43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</row>
    <row r="178" ht="15.75" customHeight="1">
      <c r="A178" s="126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43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</row>
    <row r="179" ht="15.75" customHeight="1">
      <c r="A179" s="12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43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</row>
    <row r="180" ht="15.75" customHeight="1">
      <c r="A180" s="126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43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</row>
    <row r="181" ht="15.75" customHeight="1">
      <c r="A181" s="126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43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</row>
    <row r="182" ht="15.75" customHeight="1">
      <c r="A182" s="126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43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</row>
    <row r="183" ht="15.75" customHeight="1">
      <c r="A183" s="126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43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</row>
    <row r="184" ht="15.75" customHeight="1">
      <c r="A184" s="126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43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</row>
    <row r="185" ht="15.75" customHeight="1">
      <c r="A185" s="126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43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</row>
    <row r="186" ht="15.75" customHeight="1">
      <c r="A186" s="126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43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</row>
    <row r="187" ht="15.75" customHeight="1">
      <c r="A187" s="126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43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</row>
    <row r="188" ht="15.75" customHeight="1">
      <c r="A188" s="126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43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</row>
    <row r="189" ht="15.75" customHeight="1">
      <c r="A189" s="126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43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</row>
    <row r="190" ht="15.75" customHeight="1">
      <c r="A190" s="126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43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</row>
    <row r="191" ht="15.75" customHeight="1">
      <c r="A191" s="126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43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</row>
    <row r="192" ht="15.75" customHeight="1">
      <c r="A192" s="126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43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</row>
    <row r="193" ht="15.75" customHeight="1">
      <c r="A193" s="126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43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</row>
    <row r="194" ht="15.75" customHeight="1">
      <c r="A194" s="126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43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</row>
    <row r="195" ht="15.75" customHeight="1">
      <c r="A195" s="126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43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</row>
    <row r="196" ht="15.75" customHeight="1">
      <c r="A196" s="126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43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</row>
    <row r="197" ht="15.75" customHeight="1">
      <c r="A197" s="126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43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</row>
    <row r="198" ht="15.75" customHeight="1">
      <c r="A198" s="126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43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</row>
    <row r="199" ht="15.75" customHeight="1">
      <c r="A199" s="126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43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</row>
    <row r="200" ht="15.75" customHeight="1">
      <c r="A200" s="126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43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</row>
    <row r="201" ht="15.75" customHeight="1">
      <c r="A201" s="126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43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</row>
    <row r="202" ht="15.75" customHeight="1">
      <c r="A202" s="126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43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</row>
    <row r="203" ht="15.75" customHeight="1">
      <c r="A203" s="126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43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</row>
    <row r="204" ht="15.75" customHeight="1">
      <c r="A204" s="126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43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</row>
    <row r="205" ht="15.75" customHeight="1">
      <c r="A205" s="126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43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</row>
    <row r="206" ht="15.75" customHeight="1">
      <c r="A206" s="126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43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</row>
    <row r="207" ht="15.75" customHeight="1">
      <c r="A207" s="126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43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</row>
    <row r="208" ht="15.75" customHeight="1">
      <c r="A208" s="126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43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</row>
    <row r="209" ht="15.75" customHeight="1">
      <c r="A209" s="126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43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</row>
    <row r="210" ht="15.75" customHeight="1">
      <c r="A210" s="126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43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</row>
    <row r="211" ht="15.75" customHeight="1">
      <c r="A211" s="126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43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</row>
    <row r="212" ht="15.75" customHeight="1">
      <c r="A212" s="126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43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</row>
    <row r="213" ht="15.75" customHeight="1">
      <c r="A213" s="126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43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</row>
    <row r="214" ht="15.75" customHeight="1">
      <c r="A214" s="126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43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</row>
    <row r="215" ht="15.75" customHeight="1">
      <c r="A215" s="126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43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</row>
    <row r="216" ht="15.75" customHeight="1">
      <c r="A216" s="126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43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</row>
    <row r="217" ht="15.75" customHeight="1">
      <c r="A217" s="126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43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</row>
    <row r="218" ht="15.75" customHeight="1">
      <c r="A218" s="126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43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</row>
    <row r="219" ht="15.75" customHeight="1">
      <c r="A219" s="126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43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</row>
    <row r="220" ht="15.75" customHeight="1">
      <c r="A220" s="126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43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</row>
    <row r="221" ht="15.75" customHeight="1">
      <c r="A221" s="126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43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</row>
    <row r="222" ht="15.75" customHeight="1">
      <c r="A222" s="126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43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</row>
    <row r="223" ht="15.75" customHeight="1">
      <c r="A223" s="126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43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</row>
    <row r="224" ht="15.75" customHeight="1">
      <c r="A224" s="126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43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</row>
    <row r="225" ht="15.75" customHeight="1">
      <c r="A225" s="126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43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</row>
    <row r="226" ht="15.75" customHeight="1">
      <c r="A226" s="126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43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</row>
    <row r="227" ht="15.75" customHeight="1">
      <c r="A227" s="126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43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</row>
    <row r="228" ht="15.75" customHeight="1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43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</row>
    <row r="229" ht="15.75" customHeight="1">
      <c r="A229" s="126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43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</row>
    <row r="230" ht="15.75" customHeight="1">
      <c r="A230" s="126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43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</row>
    <row r="231" ht="15.75" customHeight="1">
      <c r="A231" s="126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43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</row>
    <row r="232" ht="15.75" customHeight="1">
      <c r="A232" s="126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43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</row>
    <row r="233" ht="15.75" customHeight="1">
      <c r="A233" s="126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43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</row>
    <row r="234" ht="15.75" customHeight="1">
      <c r="A234" s="126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43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</row>
    <row r="235" ht="15.75" customHeight="1">
      <c r="A235" s="126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43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</row>
    <row r="236" ht="15.75" customHeight="1">
      <c r="A236" s="126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43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</row>
    <row r="237" ht="15.75" customHeight="1">
      <c r="A237" s="126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43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</row>
    <row r="238" ht="15.75" customHeight="1">
      <c r="A238" s="126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43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</row>
    <row r="239" ht="15.75" customHeight="1">
      <c r="A239" s="126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43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</row>
    <row r="240" ht="15.75" customHeight="1">
      <c r="A240" s="126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43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</row>
    <row r="241" ht="15.75" customHeight="1">
      <c r="A241" s="126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43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</row>
    <row r="242" ht="15.75" customHeight="1">
      <c r="A242" s="126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43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</row>
    <row r="243" ht="15.75" customHeight="1">
      <c r="A243" s="126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43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</row>
    <row r="244" ht="15.75" customHeight="1">
      <c r="A244" s="126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43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</row>
    <row r="245" ht="15.75" customHeight="1">
      <c r="A245" s="126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43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</row>
    <row r="246" ht="15.75" customHeight="1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43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</row>
    <row r="247" ht="15.75" customHeight="1">
      <c r="A247" s="126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43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</row>
    <row r="248" ht="15.75" customHeight="1">
      <c r="A248" s="126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43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</row>
    <row r="249" ht="15.75" customHeight="1">
      <c r="A249" s="126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43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</row>
    <row r="250" ht="15.75" customHeight="1">
      <c r="A250" s="126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43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</row>
    <row r="251" ht="15.75" customHeight="1">
      <c r="A251" s="126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43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</row>
    <row r="252" ht="15.75" customHeight="1">
      <c r="A252" s="126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43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</row>
    <row r="253" ht="15.75" customHeight="1">
      <c r="A253" s="126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43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</row>
    <row r="254" ht="15.75" customHeight="1">
      <c r="A254" s="126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43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</row>
    <row r="255" ht="15.75" customHeight="1">
      <c r="A255" s="126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43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</row>
    <row r="256" ht="15.75" customHeight="1">
      <c r="A256" s="126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43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</row>
    <row r="257" ht="15.75" customHeight="1">
      <c r="A257" s="126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43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</row>
    <row r="258" ht="15.75" customHeight="1">
      <c r="A258" s="126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43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</row>
    <row r="259" ht="15.75" customHeight="1">
      <c r="A259" s="126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43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</row>
    <row r="260" ht="15.75" customHeight="1">
      <c r="A260" s="126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43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</row>
    <row r="261" ht="15.75" customHeight="1">
      <c r="A261" s="126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43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</row>
    <row r="262" ht="15.75" customHeight="1">
      <c r="A262" s="126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43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</row>
    <row r="263" ht="15.75" customHeight="1">
      <c r="A263" s="126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43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</row>
    <row r="264" ht="15.75" customHeight="1">
      <c r="A264" s="126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43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</row>
    <row r="265" ht="15.75" customHeight="1">
      <c r="A265" s="126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43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</row>
    <row r="266" ht="15.75" customHeight="1">
      <c r="A266" s="126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43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</row>
    <row r="267" ht="15.75" customHeight="1">
      <c r="A267" s="126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43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</row>
    <row r="268" ht="15.75" customHeight="1">
      <c r="A268" s="126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43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</row>
    <row r="269" ht="15.75" customHeight="1">
      <c r="A269" s="126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43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</row>
    <row r="270" ht="15.75" customHeight="1">
      <c r="A270" s="126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43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</row>
    <row r="271" ht="15.75" customHeight="1">
      <c r="A271" s="126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43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</row>
    <row r="272" ht="15.75" customHeight="1">
      <c r="A272" s="126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43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</row>
    <row r="273" ht="15.75" customHeight="1">
      <c r="A273" s="126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43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</row>
    <row r="274" ht="15.75" customHeight="1">
      <c r="A274" s="126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43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</row>
    <row r="275" ht="15.75" customHeight="1">
      <c r="A275" s="126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43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</row>
    <row r="276" ht="15.75" customHeight="1">
      <c r="A276" s="126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43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</row>
    <row r="277" ht="15.75" customHeight="1">
      <c r="A277" s="126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43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</row>
    <row r="278" ht="15.75" customHeight="1">
      <c r="A278" s="126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43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</row>
    <row r="279" ht="15.75" customHeight="1">
      <c r="A279" s="126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43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</row>
    <row r="280" ht="15.75" customHeight="1">
      <c r="A280" s="126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43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</row>
    <row r="281" ht="15.75" customHeight="1">
      <c r="A281" s="126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43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</row>
    <row r="282" ht="15.75" customHeight="1">
      <c r="A282" s="126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43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</row>
    <row r="283" ht="15.75" customHeight="1">
      <c r="A283" s="126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43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</row>
    <row r="284" ht="15.75" customHeight="1">
      <c r="A284" s="126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43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</row>
    <row r="285" ht="15.75" customHeight="1">
      <c r="A285" s="126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43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</row>
    <row r="286" ht="15.75" customHeight="1">
      <c r="A286" s="126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43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</row>
    <row r="287" ht="15.75" customHeight="1">
      <c r="A287" s="126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43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</row>
    <row r="288" ht="15.75" customHeight="1">
      <c r="A288" s="126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43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</row>
    <row r="289" ht="15.75" customHeight="1">
      <c r="A289" s="126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43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</row>
    <row r="290" ht="15.75" customHeight="1">
      <c r="A290" s="126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43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</row>
    <row r="291" ht="15.75" customHeight="1">
      <c r="A291" s="126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43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</row>
    <row r="292" ht="15.75" customHeight="1">
      <c r="A292" s="126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43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</row>
    <row r="293" ht="15.75" customHeight="1">
      <c r="A293" s="126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43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</row>
    <row r="294" ht="15.75" customHeight="1">
      <c r="A294" s="126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43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</row>
    <row r="295" ht="15.75" customHeight="1">
      <c r="A295" s="126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43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</row>
    <row r="296" ht="15.75" customHeight="1">
      <c r="A296" s="126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43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</row>
    <row r="297" ht="15.75" customHeight="1">
      <c r="A297" s="126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43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</row>
    <row r="298" ht="15.75" customHeight="1">
      <c r="A298" s="126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43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</row>
    <row r="299" ht="15.75" customHeight="1">
      <c r="A299" s="126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43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</row>
    <row r="300" ht="15.75" customHeight="1">
      <c r="A300" s="126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43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</row>
    <row r="301" ht="15.75" customHeight="1">
      <c r="A301" s="126"/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43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</row>
    <row r="302" ht="15.75" customHeight="1">
      <c r="A302" s="126"/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43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</row>
    <row r="303" ht="15.75" customHeight="1">
      <c r="A303" s="126"/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43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</row>
    <row r="304" ht="15.75" customHeight="1">
      <c r="A304" s="126"/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43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</row>
    <row r="305" ht="15.75" customHeight="1">
      <c r="A305" s="126"/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43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</row>
    <row r="306" ht="15.75" customHeight="1">
      <c r="A306" s="126"/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43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</row>
    <row r="307" ht="15.75" customHeight="1">
      <c r="A307" s="126"/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43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</row>
    <row r="308" ht="15.75" customHeight="1">
      <c r="A308" s="126"/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43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</row>
    <row r="309" ht="15.75" customHeight="1">
      <c r="A309" s="126"/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43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</row>
    <row r="310" ht="15.75" customHeight="1">
      <c r="A310" s="126"/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43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</row>
    <row r="311" ht="15.75" customHeight="1">
      <c r="A311" s="126"/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43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</row>
    <row r="312" ht="15.75" customHeight="1">
      <c r="A312" s="126"/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43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</row>
    <row r="313" ht="15.75" customHeight="1">
      <c r="A313" s="126"/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43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</row>
    <row r="314" ht="15.75" customHeight="1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43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</row>
    <row r="315" ht="15.75" customHeight="1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43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</row>
    <row r="316" ht="15.75" customHeight="1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43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</row>
    <row r="317" ht="15.75" customHeight="1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43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</row>
    <row r="318" ht="15.75" customHeight="1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43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</row>
    <row r="319" ht="15.75" customHeight="1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43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</row>
    <row r="320" ht="15.75" customHeight="1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43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</row>
    <row r="321" ht="15.75" customHeight="1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43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</row>
    <row r="322" ht="15.75" customHeight="1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43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</row>
    <row r="323" ht="15.75" customHeight="1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43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</row>
    <row r="324" ht="15.75" customHeight="1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43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</row>
    <row r="325" ht="15.75" customHeight="1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43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</row>
    <row r="326" ht="15.75" customHeight="1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43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</row>
    <row r="327" ht="15.75" customHeight="1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43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</row>
    <row r="328" ht="15.75" customHeight="1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43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</row>
    <row r="329" ht="15.75" customHeight="1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43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</row>
    <row r="330" ht="15.75" customHeight="1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43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</row>
    <row r="331" ht="15.75" customHeight="1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43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</row>
    <row r="332" ht="15.75" customHeight="1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43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</row>
    <row r="333" ht="15.75" customHeight="1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43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</row>
    <row r="334" ht="15.75" customHeight="1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43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</row>
    <row r="335" ht="15.75" customHeight="1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43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</row>
    <row r="336" ht="15.75" customHeight="1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43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</row>
    <row r="337" ht="15.75" customHeight="1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43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</row>
    <row r="338" ht="15.75" customHeight="1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43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</row>
    <row r="339" ht="15.75" customHeight="1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43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</row>
    <row r="340" ht="15.75" customHeight="1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43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</row>
    <row r="341" ht="15.75" customHeight="1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43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</row>
    <row r="342" ht="15.75" customHeight="1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43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</row>
    <row r="343" ht="15.75" customHeight="1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43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</row>
    <row r="344" ht="15.75" customHeight="1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43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</row>
    <row r="345" ht="15.75" customHeight="1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43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</row>
    <row r="346" ht="15.75" customHeight="1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43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</row>
    <row r="347" ht="15.75" customHeight="1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43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</row>
    <row r="348" ht="15.75" customHeight="1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43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</row>
    <row r="349" ht="15.75" customHeight="1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43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</row>
    <row r="350" ht="15.75" customHeight="1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43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</row>
    <row r="351" ht="15.75" customHeight="1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43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</row>
    <row r="352" ht="15.75" customHeight="1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43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</row>
    <row r="353" ht="15.75" customHeight="1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43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</row>
    <row r="354" ht="15.75" customHeight="1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43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</row>
    <row r="355" ht="15.75" customHeight="1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43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</row>
    <row r="356" ht="15.75" customHeight="1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43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</row>
    <row r="357" ht="15.75" customHeight="1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43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</row>
    <row r="358" ht="15.75" customHeight="1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43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</row>
    <row r="359" ht="15.75" customHeight="1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43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</row>
    <row r="360" ht="15.75" customHeight="1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43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</row>
    <row r="361" ht="15.75" customHeight="1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43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</row>
    <row r="362" ht="15.75" customHeight="1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43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</row>
    <row r="363" ht="15.75" customHeight="1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43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</row>
    <row r="364" ht="15.75" customHeight="1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43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</row>
    <row r="365" ht="15.75" customHeight="1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43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</row>
    <row r="366" ht="15.75" customHeight="1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43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</row>
    <row r="367" ht="15.75" customHeight="1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43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</row>
    <row r="368" ht="15.75" customHeight="1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43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</row>
    <row r="369" ht="15.75" customHeight="1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43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</row>
    <row r="370" ht="15.75" customHeight="1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43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</row>
    <row r="371" ht="15.75" customHeight="1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43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</row>
    <row r="372" ht="15.75" customHeight="1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43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</row>
    <row r="373" ht="15.75" customHeight="1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43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</row>
    <row r="374" ht="15.75" customHeight="1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43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</row>
    <row r="375" ht="15.75" customHeight="1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43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</row>
    <row r="376" ht="15.75" customHeight="1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43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</row>
    <row r="377" ht="15.75" customHeight="1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43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</row>
    <row r="378" ht="15.75" customHeight="1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43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</row>
    <row r="379" ht="15.75" customHeight="1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43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</row>
    <row r="380" ht="15.75" customHeight="1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43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</row>
    <row r="381" ht="15.75" customHeight="1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43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</row>
    <row r="382" ht="15.75" customHeight="1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43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</row>
    <row r="383" ht="15.75" customHeight="1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43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</row>
    <row r="384" ht="15.75" customHeight="1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43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</row>
    <row r="385" ht="15.75" customHeight="1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43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</row>
    <row r="386" ht="15.75" customHeight="1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43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</row>
    <row r="387" ht="15.75" customHeight="1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43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</row>
    <row r="388" ht="15.75" customHeight="1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43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</row>
    <row r="389" ht="15.75" customHeight="1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43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</row>
    <row r="390" ht="15.75" customHeight="1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43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</row>
    <row r="391" ht="15.75" customHeight="1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43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</row>
    <row r="392" ht="15.75" customHeight="1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43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</row>
    <row r="393" ht="15.75" customHeight="1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43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</row>
    <row r="394" ht="15.75" customHeight="1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43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</row>
    <row r="395" ht="15.75" customHeight="1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43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</row>
    <row r="396" ht="15.75" customHeight="1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43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</row>
    <row r="397" ht="15.75" customHeight="1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43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</row>
    <row r="398" ht="15.75" customHeight="1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43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</row>
    <row r="399" ht="15.75" customHeight="1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43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</row>
    <row r="400" ht="15.75" customHeight="1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43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</row>
    <row r="401" ht="15.75" customHeight="1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43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</row>
    <row r="402" ht="15.75" customHeight="1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43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</row>
    <row r="403" ht="15.75" customHeight="1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43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</row>
    <row r="404" ht="15.75" customHeight="1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43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</row>
    <row r="405" ht="15.75" customHeight="1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43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</row>
    <row r="406" ht="15.75" customHeight="1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43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</row>
    <row r="407" ht="15.75" customHeight="1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43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</row>
    <row r="408" ht="15.75" customHeight="1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43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</row>
    <row r="409" ht="15.75" customHeight="1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43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</row>
    <row r="410" ht="15.75" customHeight="1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43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</row>
    <row r="411" ht="15.75" customHeight="1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43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</row>
    <row r="412" ht="15.75" customHeight="1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43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</row>
    <row r="413" ht="15.75" customHeight="1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43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</row>
    <row r="414" ht="15.75" customHeight="1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43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</row>
    <row r="415" ht="15.75" customHeight="1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43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</row>
    <row r="416" ht="15.75" customHeight="1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43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</row>
    <row r="417" ht="15.75" customHeight="1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43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</row>
    <row r="418" ht="15.75" customHeight="1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43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</row>
    <row r="419" ht="15.75" customHeight="1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43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</row>
    <row r="420" ht="15.75" customHeight="1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43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</row>
    <row r="421" ht="15.75" customHeight="1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43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</row>
    <row r="422" ht="15.75" customHeight="1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43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</row>
    <row r="423" ht="15.75" customHeight="1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43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</row>
    <row r="424" ht="15.75" customHeight="1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43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</row>
    <row r="425" ht="15.75" customHeight="1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43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</row>
    <row r="426" ht="15.75" customHeight="1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43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</row>
    <row r="427" ht="15.75" customHeight="1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43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</row>
    <row r="428" ht="15.75" customHeight="1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43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</row>
    <row r="429" ht="15.75" customHeight="1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43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</row>
    <row r="430" ht="15.75" customHeight="1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43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</row>
    <row r="431" ht="15.75" customHeight="1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43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</row>
    <row r="432" ht="15.75" customHeight="1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43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</row>
    <row r="433" ht="15.75" customHeight="1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43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</row>
    <row r="434" ht="15.75" customHeight="1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43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</row>
    <row r="435" ht="15.75" customHeight="1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43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</row>
    <row r="436" ht="15.75" customHeight="1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43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</row>
    <row r="437" ht="15.75" customHeight="1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43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</row>
    <row r="438" ht="15.75" customHeight="1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43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</row>
    <row r="439" ht="15.75" customHeight="1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43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</row>
    <row r="440" ht="15.75" customHeight="1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43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</row>
    <row r="441" ht="15.75" customHeight="1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43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</row>
    <row r="442" ht="15.75" customHeight="1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43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</row>
    <row r="443" ht="15.75" customHeight="1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43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</row>
    <row r="444" ht="15.75" customHeight="1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43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</row>
    <row r="445" ht="15.75" customHeight="1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43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</row>
    <row r="446" ht="15.75" customHeight="1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43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</row>
    <row r="447" ht="15.75" customHeight="1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43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</row>
    <row r="448" ht="15.75" customHeight="1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43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</row>
    <row r="449" ht="15.75" customHeight="1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43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</row>
    <row r="450" ht="15.75" customHeight="1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43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</row>
    <row r="451" ht="15.75" customHeight="1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43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</row>
    <row r="452" ht="15.75" customHeight="1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43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</row>
    <row r="453" ht="15.75" customHeight="1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43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</row>
    <row r="454" ht="15.75" customHeight="1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43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</row>
    <row r="455" ht="15.75" customHeight="1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43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</row>
    <row r="456" ht="15.75" customHeight="1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43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</row>
    <row r="457" ht="15.75" customHeight="1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43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</row>
    <row r="458" ht="15.75" customHeight="1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43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</row>
    <row r="459" ht="15.75" customHeight="1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43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</row>
    <row r="460" ht="15.75" customHeight="1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43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</row>
    <row r="461" ht="15.75" customHeight="1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43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</row>
    <row r="462" ht="15.75" customHeight="1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43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</row>
    <row r="463" ht="15.75" customHeight="1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43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</row>
    <row r="464" ht="15.75" customHeight="1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43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</row>
    <row r="465" ht="15.75" customHeight="1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43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</row>
    <row r="466" ht="15.75" customHeight="1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43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</row>
    <row r="467" ht="15.75" customHeight="1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43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</row>
    <row r="468" ht="15.75" customHeight="1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43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</row>
    <row r="469" ht="15.75" customHeight="1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43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</row>
    <row r="470" ht="15.75" customHeight="1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43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</row>
    <row r="471" ht="15.75" customHeight="1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43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</row>
    <row r="472" ht="15.75" customHeight="1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43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</row>
    <row r="473" ht="15.75" customHeight="1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43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</row>
    <row r="474" ht="15.75" customHeight="1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43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</row>
    <row r="475" ht="15.75" customHeight="1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43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</row>
    <row r="476" ht="15.75" customHeight="1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43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</row>
    <row r="477" ht="15.75" customHeight="1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43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</row>
    <row r="478" ht="15.75" customHeight="1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43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</row>
    <row r="479" ht="15.75" customHeight="1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43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</row>
    <row r="480" ht="15.75" customHeight="1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43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</row>
    <row r="481" ht="15.75" customHeight="1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43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</row>
    <row r="482" ht="15.75" customHeight="1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43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</row>
    <row r="483" ht="15.75" customHeight="1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43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</row>
    <row r="484" ht="15.75" customHeight="1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43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</row>
    <row r="485" ht="15.75" customHeight="1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43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</row>
    <row r="486" ht="15.75" customHeight="1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6"/>
      <c r="N486" s="126"/>
      <c r="O486" s="143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</row>
    <row r="487" ht="15.75" customHeight="1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43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</row>
    <row r="488" ht="15.75" customHeight="1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43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</row>
    <row r="489" ht="15.75" customHeight="1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43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</row>
    <row r="490" ht="15.75" customHeight="1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43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</row>
    <row r="491" ht="15.75" customHeight="1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43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</row>
    <row r="492" ht="15.75" customHeight="1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43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</row>
    <row r="493" ht="15.75" customHeight="1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43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</row>
    <row r="494" ht="15.75" customHeight="1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43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</row>
    <row r="495" ht="15.75" customHeight="1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43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</row>
    <row r="496" ht="15.75" customHeight="1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43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</row>
    <row r="497" ht="15.75" customHeight="1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43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</row>
    <row r="498" ht="15.75" customHeight="1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43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</row>
    <row r="499" ht="15.75" customHeight="1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43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</row>
    <row r="500" ht="15.75" customHeight="1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43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</row>
    <row r="501" ht="15.75" customHeight="1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43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</row>
    <row r="502" ht="15.75" customHeight="1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43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</row>
    <row r="503" ht="15.75" customHeight="1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43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</row>
    <row r="504" ht="15.75" customHeight="1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43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</row>
    <row r="505" ht="15.75" customHeight="1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43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</row>
    <row r="506" ht="15.75" customHeight="1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43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</row>
    <row r="507" ht="15.75" customHeight="1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43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</row>
    <row r="508" ht="15.75" customHeight="1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43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</row>
    <row r="509" ht="15.75" customHeight="1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43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</row>
    <row r="510" ht="15.75" customHeight="1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43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</row>
    <row r="511" ht="15.75" customHeight="1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43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</row>
    <row r="512" ht="15.75" customHeight="1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43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</row>
    <row r="513" ht="15.75" customHeight="1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43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</row>
    <row r="514" ht="15.75" customHeight="1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43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</row>
    <row r="515" ht="15.75" customHeight="1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43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</row>
    <row r="516" ht="15.75" customHeight="1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43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</row>
    <row r="517" ht="15.75" customHeight="1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43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</row>
    <row r="518" ht="15.75" customHeight="1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43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</row>
    <row r="519" ht="15.75" customHeight="1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43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</row>
    <row r="520" ht="15.75" customHeight="1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43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</row>
    <row r="521" ht="15.75" customHeight="1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43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</row>
    <row r="522" ht="15.75" customHeight="1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43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</row>
    <row r="523" ht="15.75" customHeight="1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43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</row>
    <row r="524" ht="15.75" customHeight="1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43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</row>
    <row r="525" ht="15.75" customHeight="1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43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</row>
    <row r="526" ht="15.75" customHeight="1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43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</row>
    <row r="527" ht="15.75" customHeight="1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43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</row>
    <row r="528" ht="15.75" customHeight="1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43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</row>
    <row r="529" ht="15.75" customHeight="1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43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</row>
    <row r="530" ht="15.75" customHeight="1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43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</row>
    <row r="531" ht="15.75" customHeight="1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43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</row>
    <row r="532" ht="15.75" customHeight="1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43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</row>
    <row r="533" ht="15.75" customHeight="1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43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</row>
    <row r="534" ht="15.75" customHeight="1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43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</row>
    <row r="535" ht="15.75" customHeight="1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43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</row>
    <row r="536" ht="15.75" customHeight="1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43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</row>
    <row r="537" ht="15.75" customHeight="1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43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</row>
    <row r="538" ht="15.75" customHeight="1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43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</row>
    <row r="539" ht="15.75" customHeight="1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43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</row>
    <row r="540" ht="15.75" customHeight="1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43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</row>
    <row r="541" ht="15.75" customHeight="1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43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</row>
    <row r="542" ht="15.75" customHeight="1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43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</row>
    <row r="543" ht="15.75" customHeight="1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43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</row>
    <row r="544" ht="15.75" customHeight="1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43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</row>
    <row r="545" ht="15.75" customHeight="1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43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</row>
    <row r="546" ht="15.75" customHeight="1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43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</row>
    <row r="547" ht="15.75" customHeight="1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43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</row>
    <row r="548" ht="15.75" customHeight="1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43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</row>
    <row r="549" ht="15.75" customHeight="1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43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</row>
    <row r="550" ht="15.75" customHeight="1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43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</row>
    <row r="551" ht="15.75" customHeight="1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43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</row>
    <row r="552" ht="15.75" customHeight="1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43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  <c r="Z552" s="126"/>
    </row>
    <row r="553" ht="15.75" customHeight="1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43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</row>
    <row r="554" ht="15.75" customHeight="1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43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</row>
    <row r="555" ht="15.75" customHeight="1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43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</row>
    <row r="556" ht="15.75" customHeight="1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43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</row>
    <row r="557" ht="15.75" customHeight="1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43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</row>
    <row r="558" ht="15.75" customHeight="1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43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</row>
    <row r="559" ht="15.75" customHeight="1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43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</row>
    <row r="560" ht="15.75" customHeight="1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43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</row>
    <row r="561" ht="15.75" customHeight="1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43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</row>
    <row r="562" ht="15.75" customHeight="1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43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</row>
    <row r="563" ht="15.75" customHeight="1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43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</row>
    <row r="564" ht="15.75" customHeight="1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43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</row>
    <row r="565" ht="15.75" customHeight="1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43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</row>
    <row r="566" ht="15.75" customHeight="1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43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</row>
    <row r="567" ht="15.75" customHeight="1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43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</row>
    <row r="568" ht="15.75" customHeight="1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43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</row>
    <row r="569" ht="15.75" customHeight="1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43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</row>
    <row r="570" ht="15.75" customHeight="1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43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</row>
    <row r="571" ht="15.75" customHeight="1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43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</row>
    <row r="572" ht="15.75" customHeight="1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43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</row>
    <row r="573" ht="15.75" customHeight="1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43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</row>
    <row r="574" ht="15.75" customHeight="1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43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</row>
    <row r="575" ht="15.75" customHeight="1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43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</row>
    <row r="576" ht="15.75" customHeight="1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43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</row>
    <row r="577" ht="15.75" customHeight="1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43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</row>
    <row r="578" ht="15.75" customHeight="1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43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</row>
    <row r="579" ht="15.75" customHeight="1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43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</row>
    <row r="580" ht="15.75" customHeight="1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43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</row>
    <row r="581" ht="15.75" customHeight="1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43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</row>
    <row r="582" ht="15.75" customHeight="1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43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</row>
    <row r="583" ht="15.75" customHeight="1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43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</row>
    <row r="584" ht="15.75" customHeight="1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43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</row>
    <row r="585" ht="15.75" customHeight="1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43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</row>
    <row r="586" ht="15.75" customHeight="1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43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</row>
    <row r="587" ht="15.75" customHeight="1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43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</row>
    <row r="588" ht="15.75" customHeight="1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43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</row>
    <row r="589" ht="15.75" customHeight="1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43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</row>
    <row r="590" ht="15.75" customHeight="1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43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</row>
    <row r="591" ht="15.75" customHeight="1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43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</row>
    <row r="592" ht="15.75" customHeight="1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43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</row>
    <row r="593" ht="15.75" customHeight="1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43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</row>
    <row r="594" ht="15.75" customHeight="1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43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</row>
    <row r="595" ht="15.75" customHeight="1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43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</row>
    <row r="596" ht="15.75" customHeight="1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43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</row>
    <row r="597" ht="15.75" customHeight="1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43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</row>
    <row r="598" ht="15.75" customHeight="1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43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</row>
    <row r="599" ht="15.75" customHeight="1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43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</row>
    <row r="600" ht="15.75" customHeight="1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43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</row>
    <row r="601" ht="15.75" customHeight="1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43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</row>
    <row r="602" ht="15.75" customHeight="1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43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</row>
    <row r="603" ht="15.75" customHeight="1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43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</row>
    <row r="604" ht="15.75" customHeight="1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43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</row>
    <row r="605" ht="15.75" customHeight="1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43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</row>
    <row r="606" ht="15.75" customHeight="1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43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</row>
    <row r="607" ht="15.75" customHeight="1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43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</row>
    <row r="608" ht="15.75" customHeight="1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43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</row>
    <row r="609" ht="15.75" customHeight="1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43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</row>
    <row r="610" ht="15.75" customHeight="1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43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</row>
    <row r="611" ht="15.75" customHeight="1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43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</row>
    <row r="612" ht="15.75" customHeight="1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43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</row>
    <row r="613" ht="15.75" customHeight="1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43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</row>
    <row r="614" ht="15.75" customHeight="1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43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</row>
    <row r="615" ht="15.75" customHeight="1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43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</row>
    <row r="616" ht="15.75" customHeight="1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43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</row>
    <row r="617" ht="15.75" customHeight="1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43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</row>
    <row r="618" ht="15.75" customHeight="1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43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</row>
    <row r="619" ht="15.75" customHeight="1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43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</row>
    <row r="620" ht="15.75" customHeight="1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43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</row>
    <row r="621" ht="15.75" customHeight="1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43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</row>
    <row r="622" ht="15.75" customHeight="1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43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</row>
    <row r="623" ht="15.75" customHeight="1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43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</row>
    <row r="624" ht="15.75" customHeight="1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43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</row>
    <row r="625" ht="15.75" customHeight="1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43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</row>
    <row r="626" ht="15.75" customHeight="1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43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</row>
    <row r="627" ht="15.75" customHeight="1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43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</row>
    <row r="628" ht="15.75" customHeight="1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43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</row>
    <row r="629" ht="15.75" customHeight="1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43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</row>
    <row r="630" ht="15.75" customHeight="1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43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</row>
    <row r="631" ht="15.75" customHeight="1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43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</row>
    <row r="632" ht="15.75" customHeight="1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43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</row>
    <row r="633" ht="15.75" customHeight="1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43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</row>
    <row r="634" ht="15.75" customHeight="1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43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</row>
    <row r="635" ht="15.75" customHeight="1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43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</row>
    <row r="636" ht="15.75" customHeight="1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43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</row>
    <row r="637" ht="15.75" customHeight="1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43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</row>
    <row r="638" ht="15.75" customHeight="1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43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</row>
    <row r="639" ht="15.75" customHeight="1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43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</row>
    <row r="640" ht="15.75" customHeight="1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43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</row>
    <row r="641" ht="15.75" customHeight="1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43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</row>
    <row r="642" ht="15.75" customHeight="1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43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</row>
    <row r="643" ht="15.75" customHeight="1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43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</row>
    <row r="644" ht="15.75" customHeight="1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43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</row>
    <row r="645" ht="15.75" customHeight="1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43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</row>
    <row r="646" ht="15.75" customHeight="1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43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</row>
    <row r="647" ht="15.75" customHeight="1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43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</row>
    <row r="648" ht="15.75" customHeight="1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43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</row>
    <row r="649" ht="15.75" customHeight="1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43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</row>
    <row r="650" ht="15.75" customHeight="1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43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</row>
    <row r="651" ht="15.75" customHeight="1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43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</row>
    <row r="652" ht="15.75" customHeight="1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43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</row>
    <row r="653" ht="15.75" customHeight="1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43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</row>
    <row r="654" ht="15.75" customHeight="1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43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</row>
    <row r="655" ht="15.75" customHeight="1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43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</row>
    <row r="656" ht="15.75" customHeight="1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43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</row>
    <row r="657" ht="15.75" customHeight="1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43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</row>
    <row r="658" ht="15.75" customHeight="1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43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</row>
    <row r="659" ht="15.75" customHeight="1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43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</row>
    <row r="660" ht="15.75" customHeight="1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43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</row>
    <row r="661" ht="15.75" customHeight="1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43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</row>
    <row r="662" ht="15.75" customHeight="1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43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</row>
    <row r="663" ht="15.75" customHeight="1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43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</row>
    <row r="664" ht="15.75" customHeight="1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43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</row>
    <row r="665" ht="15.75" customHeight="1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43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</row>
    <row r="666" ht="15.75" customHeight="1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43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</row>
    <row r="667" ht="15.75" customHeight="1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43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</row>
    <row r="668" ht="15.75" customHeight="1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43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</row>
    <row r="669" ht="15.75" customHeight="1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43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</row>
    <row r="670" ht="15.75" customHeight="1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43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</row>
    <row r="671" ht="15.75" customHeight="1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43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</row>
    <row r="672" ht="15.75" customHeight="1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43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</row>
    <row r="673" ht="15.75" customHeight="1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43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</row>
    <row r="674" ht="15.75" customHeight="1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43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</row>
    <row r="675" ht="15.75" customHeight="1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43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</row>
    <row r="676" ht="15.75" customHeight="1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43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</row>
    <row r="677" ht="15.75" customHeight="1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43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</row>
    <row r="678" ht="15.75" customHeight="1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43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</row>
    <row r="679" ht="15.75" customHeight="1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43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</row>
    <row r="680" ht="15.75" customHeight="1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43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</row>
    <row r="681" ht="15.75" customHeight="1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43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</row>
    <row r="682" ht="15.75" customHeight="1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43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</row>
    <row r="683" ht="15.75" customHeight="1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43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</row>
    <row r="684" ht="15.75" customHeight="1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43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</row>
    <row r="685" ht="15.75" customHeight="1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43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</row>
    <row r="686" ht="15.75" customHeight="1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43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</row>
    <row r="687" ht="15.75" customHeight="1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43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</row>
    <row r="688" ht="15.75" customHeight="1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43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</row>
    <row r="689" ht="15.75" customHeight="1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43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</row>
    <row r="690" ht="15.75" customHeight="1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43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</row>
    <row r="691" ht="15.75" customHeight="1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43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</row>
    <row r="692" ht="15.75" customHeight="1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43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</row>
    <row r="693" ht="15.75" customHeight="1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43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</row>
    <row r="694" ht="15.75" customHeight="1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43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</row>
    <row r="695" ht="15.75" customHeight="1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43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</row>
    <row r="696" ht="15.75" customHeight="1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43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</row>
    <row r="697" ht="15.75" customHeight="1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43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</row>
    <row r="698" ht="15.75" customHeight="1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43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</row>
    <row r="699" ht="15.75" customHeight="1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43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</row>
    <row r="700" ht="15.75" customHeight="1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43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</row>
    <row r="701" ht="15.75" customHeight="1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43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</row>
    <row r="702" ht="15.75" customHeight="1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43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</row>
    <row r="703" ht="15.75" customHeight="1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43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</row>
    <row r="704" ht="15.75" customHeight="1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43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</row>
    <row r="705" ht="15.75" customHeight="1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43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</row>
    <row r="706" ht="15.75" customHeight="1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43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</row>
    <row r="707" ht="15.75" customHeight="1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43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</row>
    <row r="708" ht="15.75" customHeight="1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43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</row>
    <row r="709" ht="15.75" customHeight="1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43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</row>
    <row r="710" ht="15.75" customHeight="1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43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</row>
    <row r="711" ht="15.75" customHeight="1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43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</row>
    <row r="712" ht="15.75" customHeight="1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43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</row>
    <row r="713" ht="15.75" customHeight="1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43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</row>
    <row r="714" ht="15.75" customHeight="1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43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</row>
    <row r="715" ht="15.75" customHeight="1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43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</row>
    <row r="716" ht="15.75" customHeight="1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43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</row>
    <row r="717" ht="15.75" customHeight="1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43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</row>
    <row r="718" ht="15.75" customHeight="1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43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</row>
    <row r="719" ht="15.75" customHeight="1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43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</row>
    <row r="720" ht="15.75" customHeight="1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43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</row>
    <row r="721" ht="15.75" customHeight="1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43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</row>
    <row r="722" ht="15.75" customHeight="1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43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</row>
    <row r="723" ht="15.75" customHeight="1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43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</row>
    <row r="724" ht="15.75" customHeight="1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43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</row>
    <row r="725" ht="15.75" customHeight="1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43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</row>
    <row r="726" ht="15.75" customHeight="1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43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</row>
    <row r="727" ht="15.75" customHeight="1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43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</row>
    <row r="728" ht="15.75" customHeight="1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43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</row>
    <row r="729" ht="15.75" customHeight="1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43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</row>
    <row r="730" ht="15.75" customHeight="1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43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</row>
    <row r="731" ht="15.75" customHeight="1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43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</row>
    <row r="732" ht="15.75" customHeight="1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43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</row>
    <row r="733" ht="15.75" customHeight="1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43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</row>
    <row r="734" ht="15.75" customHeight="1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43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</row>
    <row r="735" ht="15.75" customHeight="1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43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</row>
    <row r="736" ht="15.75" customHeight="1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43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</row>
    <row r="737" ht="15.75" customHeight="1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43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</row>
    <row r="738" ht="15.75" customHeight="1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43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</row>
    <row r="739" ht="15.75" customHeight="1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43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</row>
    <row r="740" ht="15.75" customHeight="1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43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</row>
    <row r="741" ht="15.75" customHeight="1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43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</row>
    <row r="742" ht="15.75" customHeight="1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43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</row>
    <row r="743" ht="15.75" customHeight="1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43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</row>
    <row r="744" ht="15.75" customHeight="1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43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</row>
    <row r="745" ht="15.75" customHeight="1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43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</row>
    <row r="746" ht="15.75" customHeight="1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43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</row>
    <row r="747" ht="15.75" customHeight="1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43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</row>
    <row r="748" ht="15.75" customHeight="1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43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</row>
    <row r="749" ht="15.75" customHeight="1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43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</row>
    <row r="750" ht="15.75" customHeight="1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43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</row>
    <row r="751" ht="15.75" customHeight="1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43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</row>
    <row r="752" ht="15.75" customHeight="1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43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</row>
    <row r="753" ht="15.75" customHeight="1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43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</row>
    <row r="754" ht="15.75" customHeight="1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43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</row>
    <row r="755" ht="15.75" customHeight="1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43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</row>
    <row r="756" ht="15.75" customHeight="1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43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</row>
    <row r="757" ht="15.75" customHeight="1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43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</row>
    <row r="758" ht="15.75" customHeight="1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43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</row>
    <row r="759" ht="15.75" customHeight="1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43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</row>
    <row r="760" ht="15.75" customHeight="1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43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</row>
    <row r="761" ht="15.75" customHeight="1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43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</row>
    <row r="762" ht="15.75" customHeight="1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43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</row>
    <row r="763" ht="15.75" customHeight="1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43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</row>
    <row r="764" ht="15.75" customHeight="1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43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</row>
    <row r="765" ht="15.75" customHeight="1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43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</row>
    <row r="766" ht="15.75" customHeight="1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43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</row>
    <row r="767" ht="15.75" customHeight="1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43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  <c r="Z767" s="126"/>
    </row>
    <row r="768" ht="15.75" customHeight="1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43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</row>
    <row r="769" ht="15.75" customHeight="1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43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</row>
    <row r="770" ht="15.75" customHeight="1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43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</row>
    <row r="771" ht="15.75" customHeight="1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43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</row>
    <row r="772" ht="15.75" customHeight="1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43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</row>
    <row r="773" ht="15.75" customHeight="1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43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</row>
    <row r="774" ht="15.75" customHeight="1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43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</row>
    <row r="775" ht="15.75" customHeight="1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43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</row>
    <row r="776" ht="15.75" customHeight="1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43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</row>
    <row r="777" ht="15.75" customHeight="1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43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</row>
    <row r="778" ht="15.75" customHeight="1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43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</row>
    <row r="779" ht="15.75" customHeight="1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43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</row>
    <row r="780" ht="15.75" customHeight="1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43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</row>
    <row r="781" ht="15.75" customHeight="1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43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</row>
    <row r="782" ht="15.75" customHeight="1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43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</row>
    <row r="783" ht="15.75" customHeight="1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43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</row>
    <row r="784" ht="15.75" customHeight="1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43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</row>
    <row r="785" ht="15.75" customHeight="1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6"/>
      <c r="N785" s="126"/>
      <c r="O785" s="143"/>
      <c r="P785" s="126"/>
      <c r="Q785" s="126"/>
      <c r="R785" s="126"/>
      <c r="S785" s="126"/>
      <c r="T785" s="126"/>
      <c r="U785" s="126"/>
      <c r="V785" s="126"/>
      <c r="W785" s="126"/>
      <c r="X785" s="126"/>
      <c r="Y785" s="126"/>
      <c r="Z785" s="126"/>
    </row>
    <row r="786" ht="15.75" customHeight="1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6"/>
      <c r="N786" s="126"/>
      <c r="O786" s="143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</row>
    <row r="787" ht="15.75" customHeight="1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6"/>
      <c r="N787" s="126"/>
      <c r="O787" s="143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</row>
    <row r="788" ht="15.75" customHeight="1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6"/>
      <c r="N788" s="126"/>
      <c r="O788" s="143"/>
      <c r="P788" s="126"/>
      <c r="Q788" s="126"/>
      <c r="R788" s="126"/>
      <c r="S788" s="126"/>
      <c r="T788" s="126"/>
      <c r="U788" s="126"/>
      <c r="V788" s="126"/>
      <c r="W788" s="126"/>
      <c r="X788" s="126"/>
      <c r="Y788" s="126"/>
      <c r="Z788" s="126"/>
    </row>
    <row r="789" ht="15.75" customHeight="1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6"/>
      <c r="N789" s="126"/>
      <c r="O789" s="143"/>
      <c r="P789" s="126"/>
      <c r="Q789" s="126"/>
      <c r="R789" s="126"/>
      <c r="S789" s="126"/>
      <c r="T789" s="126"/>
      <c r="U789" s="126"/>
      <c r="V789" s="126"/>
      <c r="W789" s="126"/>
      <c r="X789" s="126"/>
      <c r="Y789" s="126"/>
      <c r="Z789" s="126"/>
    </row>
    <row r="790" ht="15.75" customHeight="1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6"/>
      <c r="N790" s="126"/>
      <c r="O790" s="143"/>
      <c r="P790" s="126"/>
      <c r="Q790" s="126"/>
      <c r="R790" s="126"/>
      <c r="S790" s="126"/>
      <c r="T790" s="126"/>
      <c r="U790" s="126"/>
      <c r="V790" s="126"/>
      <c r="W790" s="126"/>
      <c r="X790" s="126"/>
      <c r="Y790" s="126"/>
      <c r="Z790" s="126"/>
    </row>
    <row r="791" ht="15.75" customHeight="1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6"/>
      <c r="N791" s="126"/>
      <c r="O791" s="143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</row>
    <row r="792" ht="15.75" customHeight="1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6"/>
      <c r="N792" s="126"/>
      <c r="O792" s="143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</row>
    <row r="793" ht="15.75" customHeight="1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43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</row>
    <row r="794" ht="15.75" customHeight="1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43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</row>
    <row r="795" ht="15.75" customHeight="1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43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</row>
    <row r="796" ht="15.75" customHeight="1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43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</row>
    <row r="797" ht="15.75" customHeight="1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43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</row>
    <row r="798" ht="15.75" customHeight="1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6"/>
      <c r="N798" s="126"/>
      <c r="O798" s="143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</row>
    <row r="799" ht="15.75" customHeight="1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6"/>
      <c r="N799" s="126"/>
      <c r="O799" s="143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</row>
    <row r="800" ht="15.75" customHeight="1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6"/>
      <c r="N800" s="126"/>
      <c r="O800" s="143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</row>
    <row r="801" ht="15.75" customHeight="1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43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</row>
    <row r="802" ht="15.75" customHeight="1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43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</row>
    <row r="803" ht="15.75" customHeight="1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6"/>
      <c r="N803" s="126"/>
      <c r="O803" s="143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</row>
    <row r="804" ht="15.75" customHeight="1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6"/>
      <c r="N804" s="126"/>
      <c r="O804" s="143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</row>
    <row r="805" ht="15.75" customHeight="1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43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</row>
    <row r="806" ht="15.75" customHeight="1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43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</row>
    <row r="807" ht="15.75" customHeight="1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43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</row>
    <row r="808" ht="15.75" customHeight="1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43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</row>
    <row r="809" ht="15.75" customHeight="1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43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</row>
    <row r="810" ht="15.75" customHeight="1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43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</row>
    <row r="811" ht="15.75" customHeight="1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6"/>
      <c r="N811" s="126"/>
      <c r="O811" s="143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</row>
    <row r="812" ht="15.75" customHeight="1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6"/>
      <c r="N812" s="126"/>
      <c r="O812" s="143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</row>
    <row r="813" ht="15.75" customHeight="1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43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</row>
    <row r="814" ht="15.75" customHeight="1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43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</row>
    <row r="815" ht="15.75" customHeight="1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6"/>
      <c r="N815" s="126"/>
      <c r="O815" s="143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</row>
    <row r="816" ht="15.75" customHeight="1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43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</row>
    <row r="817" ht="15.75" customHeight="1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43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</row>
    <row r="818" ht="15.75" customHeight="1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6"/>
      <c r="N818" s="126"/>
      <c r="O818" s="143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</row>
    <row r="819" ht="15.75" customHeight="1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6"/>
      <c r="N819" s="126"/>
      <c r="O819" s="143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</row>
    <row r="820" ht="15.75" customHeight="1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6"/>
      <c r="N820" s="126"/>
      <c r="O820" s="143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</row>
    <row r="821" ht="15.75" customHeight="1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6"/>
      <c r="N821" s="126"/>
      <c r="O821" s="143"/>
      <c r="P821" s="126"/>
      <c r="Q821" s="126"/>
      <c r="R821" s="126"/>
      <c r="S821" s="126"/>
      <c r="T821" s="126"/>
      <c r="U821" s="126"/>
      <c r="V821" s="126"/>
      <c r="W821" s="126"/>
      <c r="X821" s="126"/>
      <c r="Y821" s="126"/>
      <c r="Z821" s="126"/>
    </row>
    <row r="822" ht="15.75" customHeight="1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43"/>
      <c r="P822" s="126"/>
      <c r="Q822" s="126"/>
      <c r="R822" s="126"/>
      <c r="S822" s="126"/>
      <c r="T822" s="126"/>
      <c r="U822" s="126"/>
      <c r="V822" s="126"/>
      <c r="W822" s="126"/>
      <c r="X822" s="126"/>
      <c r="Y822" s="126"/>
      <c r="Z822" s="126"/>
    </row>
    <row r="823" ht="15.75" customHeight="1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43"/>
      <c r="P823" s="126"/>
      <c r="Q823" s="126"/>
      <c r="R823" s="126"/>
      <c r="S823" s="126"/>
      <c r="T823" s="126"/>
      <c r="U823" s="126"/>
      <c r="V823" s="126"/>
      <c r="W823" s="126"/>
      <c r="X823" s="126"/>
      <c r="Y823" s="126"/>
      <c r="Z823" s="126"/>
    </row>
    <row r="824" ht="15.75" customHeight="1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43"/>
      <c r="P824" s="126"/>
      <c r="Q824" s="126"/>
      <c r="R824" s="126"/>
      <c r="S824" s="126"/>
      <c r="T824" s="126"/>
      <c r="U824" s="126"/>
      <c r="V824" s="126"/>
      <c r="W824" s="126"/>
      <c r="X824" s="126"/>
      <c r="Y824" s="126"/>
      <c r="Z824" s="126"/>
    </row>
    <row r="825" ht="15.75" customHeight="1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43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</row>
    <row r="826" ht="15.75" customHeight="1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43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</row>
    <row r="827" ht="15.75" customHeight="1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43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</row>
    <row r="828" ht="15.75" customHeight="1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43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</row>
    <row r="829" ht="15.75" customHeight="1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43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</row>
    <row r="830" ht="15.75" customHeight="1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6"/>
      <c r="N830" s="126"/>
      <c r="O830" s="143"/>
      <c r="P830" s="126"/>
      <c r="Q830" s="126"/>
      <c r="R830" s="126"/>
      <c r="S830" s="126"/>
      <c r="T830" s="126"/>
      <c r="U830" s="126"/>
      <c r="V830" s="126"/>
      <c r="W830" s="126"/>
      <c r="X830" s="126"/>
      <c r="Y830" s="126"/>
      <c r="Z830" s="126"/>
    </row>
    <row r="831" ht="15.75" customHeight="1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6"/>
      <c r="N831" s="126"/>
      <c r="O831" s="143"/>
      <c r="P831" s="126"/>
      <c r="Q831" s="126"/>
      <c r="R831" s="126"/>
      <c r="S831" s="126"/>
      <c r="T831" s="126"/>
      <c r="U831" s="126"/>
      <c r="V831" s="126"/>
      <c r="W831" s="126"/>
      <c r="X831" s="126"/>
      <c r="Y831" s="126"/>
      <c r="Z831" s="126"/>
    </row>
    <row r="832" ht="15.75" customHeight="1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6"/>
      <c r="N832" s="126"/>
      <c r="O832" s="143"/>
      <c r="P832" s="126"/>
      <c r="Q832" s="126"/>
      <c r="R832" s="126"/>
      <c r="S832" s="126"/>
      <c r="T832" s="126"/>
      <c r="U832" s="126"/>
      <c r="V832" s="126"/>
      <c r="W832" s="126"/>
      <c r="X832" s="126"/>
      <c r="Y832" s="126"/>
      <c r="Z832" s="126"/>
    </row>
    <row r="833" ht="15.75" customHeight="1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6"/>
      <c r="N833" s="126"/>
      <c r="O833" s="143"/>
      <c r="P833" s="126"/>
      <c r="Q833" s="126"/>
      <c r="R833" s="126"/>
      <c r="S833" s="126"/>
      <c r="T833" s="126"/>
      <c r="U833" s="126"/>
      <c r="V833" s="126"/>
      <c r="W833" s="126"/>
      <c r="X833" s="126"/>
      <c r="Y833" s="126"/>
      <c r="Z833" s="126"/>
    </row>
    <row r="834" ht="15.75" customHeight="1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6"/>
      <c r="N834" s="126"/>
      <c r="O834" s="143"/>
      <c r="P834" s="126"/>
      <c r="Q834" s="126"/>
      <c r="R834" s="126"/>
      <c r="S834" s="126"/>
      <c r="T834" s="126"/>
      <c r="U834" s="126"/>
      <c r="V834" s="126"/>
      <c r="W834" s="126"/>
      <c r="X834" s="126"/>
      <c r="Y834" s="126"/>
      <c r="Z834" s="126"/>
    </row>
    <row r="835" ht="15.75" customHeight="1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6"/>
      <c r="N835" s="126"/>
      <c r="O835" s="143"/>
      <c r="P835" s="126"/>
      <c r="Q835" s="126"/>
      <c r="R835" s="126"/>
      <c r="S835" s="126"/>
      <c r="T835" s="126"/>
      <c r="U835" s="126"/>
      <c r="V835" s="126"/>
      <c r="W835" s="126"/>
      <c r="X835" s="126"/>
      <c r="Y835" s="126"/>
      <c r="Z835" s="126"/>
    </row>
    <row r="836" ht="15.75" customHeight="1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6"/>
      <c r="N836" s="126"/>
      <c r="O836" s="143"/>
      <c r="P836" s="126"/>
      <c r="Q836" s="126"/>
      <c r="R836" s="126"/>
      <c r="S836" s="126"/>
      <c r="T836" s="126"/>
      <c r="U836" s="126"/>
      <c r="V836" s="126"/>
      <c r="W836" s="126"/>
      <c r="X836" s="126"/>
      <c r="Y836" s="126"/>
      <c r="Z836" s="126"/>
    </row>
    <row r="837" ht="15.75" customHeight="1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6"/>
      <c r="N837" s="126"/>
      <c r="O837" s="143"/>
      <c r="P837" s="126"/>
      <c r="Q837" s="126"/>
      <c r="R837" s="126"/>
      <c r="S837" s="126"/>
      <c r="T837" s="126"/>
      <c r="U837" s="126"/>
      <c r="V837" s="126"/>
      <c r="W837" s="126"/>
      <c r="X837" s="126"/>
      <c r="Y837" s="126"/>
      <c r="Z837" s="126"/>
    </row>
    <row r="838" ht="15.75" customHeight="1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43"/>
      <c r="P838" s="126"/>
      <c r="Q838" s="126"/>
      <c r="R838" s="126"/>
      <c r="S838" s="126"/>
      <c r="T838" s="126"/>
      <c r="U838" s="126"/>
      <c r="V838" s="126"/>
      <c r="W838" s="126"/>
      <c r="X838" s="126"/>
      <c r="Y838" s="126"/>
      <c r="Z838" s="126"/>
    </row>
    <row r="839" ht="15.75" customHeight="1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43"/>
      <c r="P839" s="126"/>
      <c r="Q839" s="126"/>
      <c r="R839" s="126"/>
      <c r="S839" s="126"/>
      <c r="T839" s="126"/>
      <c r="U839" s="126"/>
      <c r="V839" s="126"/>
      <c r="W839" s="126"/>
      <c r="X839" s="126"/>
      <c r="Y839" s="126"/>
      <c r="Z839" s="126"/>
    </row>
    <row r="840" ht="15.75" customHeight="1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43"/>
      <c r="P840" s="126"/>
      <c r="Q840" s="126"/>
      <c r="R840" s="126"/>
      <c r="S840" s="126"/>
      <c r="T840" s="126"/>
      <c r="U840" s="126"/>
      <c r="V840" s="126"/>
      <c r="W840" s="126"/>
      <c r="X840" s="126"/>
      <c r="Y840" s="126"/>
      <c r="Z840" s="126"/>
    </row>
    <row r="841" ht="15.75" customHeight="1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43"/>
      <c r="P841" s="126"/>
      <c r="Q841" s="126"/>
      <c r="R841" s="126"/>
      <c r="S841" s="126"/>
      <c r="T841" s="126"/>
      <c r="U841" s="126"/>
      <c r="V841" s="126"/>
      <c r="W841" s="126"/>
      <c r="X841" s="126"/>
      <c r="Y841" s="126"/>
      <c r="Z841" s="126"/>
    </row>
    <row r="842" ht="15.75" customHeight="1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43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</row>
    <row r="843" ht="15.75" customHeight="1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6"/>
      <c r="N843" s="126"/>
      <c r="O843" s="143"/>
      <c r="P843" s="126"/>
      <c r="Q843" s="126"/>
      <c r="R843" s="126"/>
      <c r="S843" s="126"/>
      <c r="T843" s="126"/>
      <c r="U843" s="126"/>
      <c r="V843" s="126"/>
      <c r="W843" s="126"/>
      <c r="X843" s="126"/>
      <c r="Y843" s="126"/>
      <c r="Z843" s="126"/>
    </row>
    <row r="844" ht="15.75" customHeight="1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6"/>
      <c r="N844" s="126"/>
      <c r="O844" s="143"/>
      <c r="P844" s="126"/>
      <c r="Q844" s="126"/>
      <c r="R844" s="126"/>
      <c r="S844" s="126"/>
      <c r="T844" s="126"/>
      <c r="U844" s="126"/>
      <c r="V844" s="126"/>
      <c r="W844" s="126"/>
      <c r="X844" s="126"/>
      <c r="Y844" s="126"/>
      <c r="Z844" s="126"/>
    </row>
    <row r="845" ht="15.75" customHeight="1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6"/>
      <c r="N845" s="126"/>
      <c r="O845" s="143"/>
      <c r="P845" s="126"/>
      <c r="Q845" s="126"/>
      <c r="R845" s="126"/>
      <c r="S845" s="126"/>
      <c r="T845" s="126"/>
      <c r="U845" s="126"/>
      <c r="V845" s="126"/>
      <c r="W845" s="126"/>
      <c r="X845" s="126"/>
      <c r="Y845" s="126"/>
      <c r="Z845" s="126"/>
    </row>
    <row r="846" ht="15.75" customHeight="1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6"/>
      <c r="N846" s="126"/>
      <c r="O846" s="143"/>
      <c r="P846" s="126"/>
      <c r="Q846" s="126"/>
      <c r="R846" s="126"/>
      <c r="S846" s="126"/>
      <c r="T846" s="126"/>
      <c r="U846" s="126"/>
      <c r="V846" s="126"/>
      <c r="W846" s="126"/>
      <c r="X846" s="126"/>
      <c r="Y846" s="126"/>
      <c r="Z846" s="126"/>
    </row>
    <row r="847" ht="15.75" customHeight="1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6"/>
      <c r="N847" s="126"/>
      <c r="O847" s="143"/>
      <c r="P847" s="126"/>
      <c r="Q847" s="126"/>
      <c r="R847" s="126"/>
      <c r="S847" s="126"/>
      <c r="T847" s="126"/>
      <c r="U847" s="126"/>
      <c r="V847" s="126"/>
      <c r="W847" s="126"/>
      <c r="X847" s="126"/>
      <c r="Y847" s="126"/>
      <c r="Z847" s="126"/>
    </row>
    <row r="848" ht="15.75" customHeight="1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6"/>
      <c r="N848" s="126"/>
      <c r="O848" s="143"/>
      <c r="P848" s="126"/>
      <c r="Q848" s="126"/>
      <c r="R848" s="126"/>
      <c r="S848" s="126"/>
      <c r="T848" s="126"/>
      <c r="U848" s="126"/>
      <c r="V848" s="126"/>
      <c r="W848" s="126"/>
      <c r="X848" s="126"/>
      <c r="Y848" s="126"/>
      <c r="Z848" s="126"/>
    </row>
    <row r="849" ht="15.75" customHeight="1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6"/>
      <c r="N849" s="126"/>
      <c r="O849" s="143"/>
      <c r="P849" s="126"/>
      <c r="Q849" s="126"/>
      <c r="R849" s="126"/>
      <c r="S849" s="126"/>
      <c r="T849" s="126"/>
      <c r="U849" s="126"/>
      <c r="V849" s="126"/>
      <c r="W849" s="126"/>
      <c r="X849" s="126"/>
      <c r="Y849" s="126"/>
      <c r="Z849" s="126"/>
    </row>
    <row r="850" ht="15.75" customHeight="1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6"/>
      <c r="N850" s="126"/>
      <c r="O850" s="143"/>
      <c r="P850" s="126"/>
      <c r="Q850" s="126"/>
      <c r="R850" s="126"/>
      <c r="S850" s="126"/>
      <c r="T850" s="126"/>
      <c r="U850" s="126"/>
      <c r="V850" s="126"/>
      <c r="W850" s="126"/>
      <c r="X850" s="126"/>
      <c r="Y850" s="126"/>
      <c r="Z850" s="126"/>
    </row>
    <row r="851" ht="15.75" customHeight="1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43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</row>
    <row r="852" ht="15.75" customHeight="1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43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</row>
    <row r="853" ht="15.75" customHeight="1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43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</row>
    <row r="854" ht="15.75" customHeight="1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43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</row>
    <row r="855" ht="15.75" customHeight="1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43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</row>
    <row r="856" ht="15.75" customHeight="1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6"/>
      <c r="N856" s="126"/>
      <c r="O856" s="143"/>
      <c r="P856" s="126"/>
      <c r="Q856" s="126"/>
      <c r="R856" s="126"/>
      <c r="S856" s="126"/>
      <c r="T856" s="126"/>
      <c r="U856" s="126"/>
      <c r="V856" s="126"/>
      <c r="W856" s="126"/>
      <c r="X856" s="126"/>
      <c r="Y856" s="126"/>
      <c r="Z856" s="126"/>
    </row>
    <row r="857" ht="15.75" customHeight="1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6"/>
      <c r="N857" s="126"/>
      <c r="O857" s="143"/>
      <c r="P857" s="126"/>
      <c r="Q857" s="126"/>
      <c r="R857" s="126"/>
      <c r="S857" s="126"/>
      <c r="T857" s="126"/>
      <c r="U857" s="126"/>
      <c r="V857" s="126"/>
      <c r="W857" s="126"/>
      <c r="X857" s="126"/>
      <c r="Y857" s="126"/>
      <c r="Z857" s="126"/>
    </row>
    <row r="858" ht="15.75" customHeight="1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6"/>
      <c r="N858" s="126"/>
      <c r="O858" s="143"/>
      <c r="P858" s="126"/>
      <c r="Q858" s="126"/>
      <c r="R858" s="126"/>
      <c r="S858" s="126"/>
      <c r="T858" s="126"/>
      <c r="U858" s="126"/>
      <c r="V858" s="126"/>
      <c r="W858" s="126"/>
      <c r="X858" s="126"/>
      <c r="Y858" s="126"/>
      <c r="Z858" s="126"/>
    </row>
    <row r="859" ht="15.75" customHeight="1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6"/>
      <c r="N859" s="126"/>
      <c r="O859" s="143"/>
      <c r="P859" s="126"/>
      <c r="Q859" s="126"/>
      <c r="R859" s="126"/>
      <c r="S859" s="126"/>
      <c r="T859" s="126"/>
      <c r="U859" s="126"/>
      <c r="V859" s="126"/>
      <c r="W859" s="126"/>
      <c r="X859" s="126"/>
      <c r="Y859" s="126"/>
      <c r="Z859" s="126"/>
    </row>
    <row r="860" ht="15.75" customHeight="1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6"/>
      <c r="N860" s="126"/>
      <c r="O860" s="143"/>
      <c r="P860" s="126"/>
      <c r="Q860" s="126"/>
      <c r="R860" s="126"/>
      <c r="S860" s="126"/>
      <c r="T860" s="126"/>
      <c r="U860" s="126"/>
      <c r="V860" s="126"/>
      <c r="W860" s="126"/>
      <c r="X860" s="126"/>
      <c r="Y860" s="126"/>
      <c r="Z860" s="126"/>
    </row>
    <row r="861" ht="15.75" customHeight="1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6"/>
      <c r="N861" s="126"/>
      <c r="O861" s="143"/>
      <c r="P861" s="126"/>
      <c r="Q861" s="126"/>
      <c r="R861" s="126"/>
      <c r="S861" s="126"/>
      <c r="T861" s="126"/>
      <c r="U861" s="126"/>
      <c r="V861" s="126"/>
      <c r="W861" s="126"/>
      <c r="X861" s="126"/>
      <c r="Y861" s="126"/>
      <c r="Z861" s="126"/>
    </row>
    <row r="862" ht="15.75" customHeight="1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6"/>
      <c r="N862" s="126"/>
      <c r="O862" s="143"/>
      <c r="P862" s="126"/>
      <c r="Q862" s="126"/>
      <c r="R862" s="126"/>
      <c r="S862" s="126"/>
      <c r="T862" s="126"/>
      <c r="U862" s="126"/>
      <c r="V862" s="126"/>
      <c r="W862" s="126"/>
      <c r="X862" s="126"/>
      <c r="Y862" s="126"/>
      <c r="Z862" s="126"/>
    </row>
    <row r="863" ht="15.75" customHeight="1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43"/>
      <c r="P863" s="126"/>
      <c r="Q863" s="126"/>
      <c r="R863" s="126"/>
      <c r="S863" s="126"/>
      <c r="T863" s="126"/>
      <c r="U863" s="126"/>
      <c r="V863" s="126"/>
      <c r="W863" s="126"/>
      <c r="X863" s="126"/>
      <c r="Y863" s="126"/>
      <c r="Z863" s="126"/>
    </row>
    <row r="864" ht="15.75" customHeight="1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6"/>
      <c r="N864" s="126"/>
      <c r="O864" s="143"/>
      <c r="P864" s="126"/>
      <c r="Q864" s="126"/>
      <c r="R864" s="126"/>
      <c r="S864" s="126"/>
      <c r="T864" s="126"/>
      <c r="U864" s="126"/>
      <c r="V864" s="126"/>
      <c r="W864" s="126"/>
      <c r="X864" s="126"/>
      <c r="Y864" s="126"/>
      <c r="Z864" s="126"/>
    </row>
    <row r="865" ht="15.75" customHeight="1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6"/>
      <c r="N865" s="126"/>
      <c r="O865" s="143"/>
      <c r="P865" s="126"/>
      <c r="Q865" s="126"/>
      <c r="R865" s="126"/>
      <c r="S865" s="126"/>
      <c r="T865" s="126"/>
      <c r="U865" s="126"/>
      <c r="V865" s="126"/>
      <c r="W865" s="126"/>
      <c r="X865" s="126"/>
      <c r="Y865" s="126"/>
      <c r="Z865" s="126"/>
    </row>
    <row r="866" ht="15.75" customHeight="1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6"/>
      <c r="N866" s="126"/>
      <c r="O866" s="143"/>
      <c r="P866" s="126"/>
      <c r="Q866" s="126"/>
      <c r="R866" s="126"/>
      <c r="S866" s="126"/>
      <c r="T866" s="126"/>
      <c r="U866" s="126"/>
      <c r="V866" s="126"/>
      <c r="W866" s="126"/>
      <c r="X866" s="126"/>
      <c r="Y866" s="126"/>
      <c r="Z866" s="126"/>
    </row>
    <row r="867" ht="15.75" customHeight="1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6"/>
      <c r="N867" s="126"/>
      <c r="O867" s="143"/>
      <c r="P867" s="126"/>
      <c r="Q867" s="126"/>
      <c r="R867" s="126"/>
      <c r="S867" s="126"/>
      <c r="T867" s="126"/>
      <c r="U867" s="126"/>
      <c r="V867" s="126"/>
      <c r="W867" s="126"/>
      <c r="X867" s="126"/>
      <c r="Y867" s="126"/>
      <c r="Z867" s="126"/>
    </row>
    <row r="868" ht="15.75" customHeight="1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6"/>
      <c r="N868" s="126"/>
      <c r="O868" s="143"/>
      <c r="P868" s="126"/>
      <c r="Q868" s="126"/>
      <c r="R868" s="126"/>
      <c r="S868" s="126"/>
      <c r="T868" s="126"/>
      <c r="U868" s="126"/>
      <c r="V868" s="126"/>
      <c r="W868" s="126"/>
      <c r="X868" s="126"/>
      <c r="Y868" s="126"/>
      <c r="Z868" s="126"/>
    </row>
    <row r="869" ht="15.75" customHeight="1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6"/>
      <c r="N869" s="126"/>
      <c r="O869" s="143"/>
      <c r="P869" s="126"/>
      <c r="Q869" s="126"/>
      <c r="R869" s="126"/>
      <c r="S869" s="126"/>
      <c r="T869" s="126"/>
      <c r="U869" s="126"/>
      <c r="V869" s="126"/>
      <c r="W869" s="126"/>
      <c r="X869" s="126"/>
      <c r="Y869" s="126"/>
      <c r="Z869" s="126"/>
    </row>
    <row r="870" ht="15.75" customHeight="1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43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</row>
    <row r="871" ht="15.75" customHeight="1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43"/>
      <c r="P871" s="126"/>
      <c r="Q871" s="126"/>
      <c r="R871" s="126"/>
      <c r="S871" s="126"/>
      <c r="T871" s="126"/>
      <c r="U871" s="126"/>
      <c r="V871" s="126"/>
      <c r="W871" s="126"/>
      <c r="X871" s="126"/>
      <c r="Y871" s="126"/>
      <c r="Z871" s="126"/>
    </row>
    <row r="872" ht="15.75" customHeight="1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43"/>
      <c r="P872" s="126"/>
      <c r="Q872" s="126"/>
      <c r="R872" s="126"/>
      <c r="S872" s="126"/>
      <c r="T872" s="126"/>
      <c r="U872" s="126"/>
      <c r="V872" s="126"/>
      <c r="W872" s="126"/>
      <c r="X872" s="126"/>
      <c r="Y872" s="126"/>
      <c r="Z872" s="126"/>
    </row>
    <row r="873" ht="15.75" customHeight="1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43"/>
      <c r="P873" s="126"/>
      <c r="Q873" s="126"/>
      <c r="R873" s="126"/>
      <c r="S873" s="126"/>
      <c r="T873" s="126"/>
      <c r="U873" s="126"/>
      <c r="V873" s="126"/>
      <c r="W873" s="126"/>
      <c r="X873" s="126"/>
      <c r="Y873" s="126"/>
      <c r="Z873" s="126"/>
    </row>
    <row r="874" ht="15.75" customHeight="1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43"/>
      <c r="P874" s="126"/>
      <c r="Q874" s="126"/>
      <c r="R874" s="126"/>
      <c r="S874" s="126"/>
      <c r="T874" s="126"/>
      <c r="U874" s="126"/>
      <c r="V874" s="126"/>
      <c r="W874" s="126"/>
      <c r="X874" s="126"/>
      <c r="Y874" s="126"/>
      <c r="Z874" s="126"/>
    </row>
    <row r="875" ht="15.75" customHeight="1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6"/>
      <c r="N875" s="126"/>
      <c r="O875" s="143"/>
      <c r="P875" s="126"/>
      <c r="Q875" s="126"/>
      <c r="R875" s="126"/>
      <c r="S875" s="126"/>
      <c r="T875" s="126"/>
      <c r="U875" s="126"/>
      <c r="V875" s="126"/>
      <c r="W875" s="126"/>
      <c r="X875" s="126"/>
      <c r="Y875" s="126"/>
      <c r="Z875" s="126"/>
    </row>
    <row r="876" ht="15.75" customHeight="1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6"/>
      <c r="N876" s="126"/>
      <c r="O876" s="143"/>
      <c r="P876" s="126"/>
      <c r="Q876" s="126"/>
      <c r="R876" s="126"/>
      <c r="S876" s="126"/>
      <c r="T876" s="126"/>
      <c r="U876" s="126"/>
      <c r="V876" s="126"/>
      <c r="W876" s="126"/>
      <c r="X876" s="126"/>
      <c r="Y876" s="126"/>
      <c r="Z876" s="126"/>
    </row>
    <row r="877" ht="15.75" customHeight="1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6"/>
      <c r="N877" s="126"/>
      <c r="O877" s="143"/>
      <c r="P877" s="126"/>
      <c r="Q877" s="126"/>
      <c r="R877" s="126"/>
      <c r="S877" s="126"/>
      <c r="T877" s="126"/>
      <c r="U877" s="126"/>
      <c r="V877" s="126"/>
      <c r="W877" s="126"/>
      <c r="X877" s="126"/>
      <c r="Y877" s="126"/>
      <c r="Z877" s="126"/>
    </row>
    <row r="878" ht="15.75" customHeight="1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6"/>
      <c r="N878" s="126"/>
      <c r="O878" s="143"/>
      <c r="P878" s="126"/>
      <c r="Q878" s="126"/>
      <c r="R878" s="126"/>
      <c r="S878" s="126"/>
      <c r="T878" s="126"/>
      <c r="U878" s="126"/>
      <c r="V878" s="126"/>
      <c r="W878" s="126"/>
      <c r="X878" s="126"/>
      <c r="Y878" s="126"/>
      <c r="Z878" s="126"/>
    </row>
    <row r="879" ht="15.75" customHeight="1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6"/>
      <c r="N879" s="126"/>
      <c r="O879" s="143"/>
      <c r="P879" s="126"/>
      <c r="Q879" s="126"/>
      <c r="R879" s="126"/>
      <c r="S879" s="126"/>
      <c r="T879" s="126"/>
      <c r="U879" s="126"/>
      <c r="V879" s="126"/>
      <c r="W879" s="126"/>
      <c r="X879" s="126"/>
      <c r="Y879" s="126"/>
      <c r="Z879" s="126"/>
    </row>
    <row r="880" ht="15.75" customHeight="1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6"/>
      <c r="N880" s="126"/>
      <c r="O880" s="143"/>
      <c r="P880" s="126"/>
      <c r="Q880" s="126"/>
      <c r="R880" s="126"/>
      <c r="S880" s="126"/>
      <c r="T880" s="126"/>
      <c r="U880" s="126"/>
      <c r="V880" s="126"/>
      <c r="W880" s="126"/>
      <c r="X880" s="126"/>
      <c r="Y880" s="126"/>
      <c r="Z880" s="126"/>
    </row>
    <row r="881" ht="15.75" customHeight="1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6"/>
      <c r="N881" s="126"/>
      <c r="O881" s="143"/>
      <c r="P881" s="126"/>
      <c r="Q881" s="126"/>
      <c r="R881" s="126"/>
      <c r="S881" s="126"/>
      <c r="T881" s="126"/>
      <c r="U881" s="126"/>
      <c r="V881" s="126"/>
      <c r="W881" s="126"/>
      <c r="X881" s="126"/>
      <c r="Y881" s="126"/>
      <c r="Z881" s="126"/>
    </row>
    <row r="882" ht="15.75" customHeight="1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6"/>
      <c r="N882" s="126"/>
      <c r="O882" s="143"/>
      <c r="P882" s="126"/>
      <c r="Q882" s="126"/>
      <c r="R882" s="126"/>
      <c r="S882" s="126"/>
      <c r="T882" s="126"/>
      <c r="U882" s="126"/>
      <c r="V882" s="126"/>
      <c r="W882" s="126"/>
      <c r="X882" s="126"/>
      <c r="Y882" s="126"/>
      <c r="Z882" s="126"/>
    </row>
    <row r="883" ht="15.75" customHeight="1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43"/>
      <c r="P883" s="126"/>
      <c r="Q883" s="126"/>
      <c r="R883" s="126"/>
      <c r="S883" s="126"/>
      <c r="T883" s="126"/>
      <c r="U883" s="126"/>
      <c r="V883" s="126"/>
      <c r="W883" s="126"/>
      <c r="X883" s="126"/>
      <c r="Y883" s="126"/>
      <c r="Z883" s="126"/>
    </row>
    <row r="884" ht="15.75" customHeight="1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43"/>
      <c r="P884" s="126"/>
      <c r="Q884" s="126"/>
      <c r="R884" s="126"/>
      <c r="S884" s="126"/>
      <c r="T884" s="126"/>
      <c r="U884" s="126"/>
      <c r="V884" s="126"/>
      <c r="W884" s="126"/>
      <c r="X884" s="126"/>
      <c r="Y884" s="126"/>
      <c r="Z884" s="126"/>
    </row>
    <row r="885" ht="15.75" customHeight="1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43"/>
      <c r="P885" s="126"/>
      <c r="Q885" s="126"/>
      <c r="R885" s="126"/>
      <c r="S885" s="126"/>
      <c r="T885" s="126"/>
      <c r="U885" s="126"/>
      <c r="V885" s="126"/>
      <c r="W885" s="126"/>
      <c r="X885" s="126"/>
      <c r="Y885" s="126"/>
      <c r="Z885" s="126"/>
    </row>
    <row r="886" ht="15.75" customHeight="1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43"/>
      <c r="P886" s="126"/>
      <c r="Q886" s="126"/>
      <c r="R886" s="126"/>
      <c r="S886" s="126"/>
      <c r="T886" s="126"/>
      <c r="U886" s="126"/>
      <c r="V886" s="126"/>
      <c r="W886" s="126"/>
      <c r="X886" s="126"/>
      <c r="Y886" s="126"/>
      <c r="Z886" s="126"/>
    </row>
    <row r="887" ht="15.75" customHeight="1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43"/>
      <c r="P887" s="126"/>
      <c r="Q887" s="126"/>
      <c r="R887" s="126"/>
      <c r="S887" s="126"/>
      <c r="T887" s="126"/>
      <c r="U887" s="126"/>
      <c r="V887" s="126"/>
      <c r="W887" s="126"/>
      <c r="X887" s="126"/>
      <c r="Y887" s="126"/>
      <c r="Z887" s="126"/>
    </row>
    <row r="888" ht="15.75" customHeight="1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6"/>
      <c r="N888" s="126"/>
      <c r="O888" s="143"/>
      <c r="P888" s="126"/>
      <c r="Q888" s="126"/>
      <c r="R888" s="126"/>
      <c r="S888" s="126"/>
      <c r="T888" s="126"/>
      <c r="U888" s="126"/>
      <c r="V888" s="126"/>
      <c r="W888" s="126"/>
      <c r="X888" s="126"/>
      <c r="Y888" s="126"/>
      <c r="Z888" s="126"/>
    </row>
    <row r="889" ht="15.75" customHeight="1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6"/>
      <c r="N889" s="126"/>
      <c r="O889" s="143"/>
      <c r="P889" s="126"/>
      <c r="Q889" s="126"/>
      <c r="R889" s="126"/>
      <c r="S889" s="126"/>
      <c r="T889" s="126"/>
      <c r="U889" s="126"/>
      <c r="V889" s="126"/>
      <c r="W889" s="126"/>
      <c r="X889" s="126"/>
      <c r="Y889" s="126"/>
      <c r="Z889" s="126"/>
    </row>
    <row r="890" ht="15.75" customHeight="1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6"/>
      <c r="N890" s="126"/>
      <c r="O890" s="143"/>
      <c r="P890" s="126"/>
      <c r="Q890" s="126"/>
      <c r="R890" s="126"/>
      <c r="S890" s="126"/>
      <c r="T890" s="126"/>
      <c r="U890" s="126"/>
      <c r="V890" s="126"/>
      <c r="W890" s="126"/>
      <c r="X890" s="126"/>
      <c r="Y890" s="126"/>
      <c r="Z890" s="126"/>
    </row>
    <row r="891" ht="15.75" customHeight="1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6"/>
      <c r="N891" s="126"/>
      <c r="O891" s="143"/>
      <c r="P891" s="126"/>
      <c r="Q891" s="126"/>
      <c r="R891" s="126"/>
      <c r="S891" s="126"/>
      <c r="T891" s="126"/>
      <c r="U891" s="126"/>
      <c r="V891" s="126"/>
      <c r="W891" s="126"/>
      <c r="X891" s="126"/>
      <c r="Y891" s="126"/>
      <c r="Z891" s="126"/>
    </row>
    <row r="892" ht="15.75" customHeight="1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6"/>
      <c r="N892" s="126"/>
      <c r="O892" s="143"/>
      <c r="P892" s="126"/>
      <c r="Q892" s="126"/>
      <c r="R892" s="126"/>
      <c r="S892" s="126"/>
      <c r="T892" s="126"/>
      <c r="U892" s="126"/>
      <c r="V892" s="126"/>
      <c r="W892" s="126"/>
      <c r="X892" s="126"/>
      <c r="Y892" s="126"/>
      <c r="Z892" s="126"/>
    </row>
    <row r="893" ht="15.75" customHeight="1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6"/>
      <c r="N893" s="126"/>
      <c r="O893" s="143"/>
      <c r="P893" s="126"/>
      <c r="Q893" s="126"/>
      <c r="R893" s="126"/>
      <c r="S893" s="126"/>
      <c r="T893" s="126"/>
      <c r="U893" s="126"/>
      <c r="V893" s="126"/>
      <c r="W893" s="126"/>
      <c r="X893" s="126"/>
      <c r="Y893" s="126"/>
      <c r="Z893" s="126"/>
    </row>
    <row r="894" ht="15.75" customHeight="1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6"/>
      <c r="N894" s="126"/>
      <c r="O894" s="143"/>
      <c r="P894" s="126"/>
      <c r="Q894" s="126"/>
      <c r="R894" s="126"/>
      <c r="S894" s="126"/>
      <c r="T894" s="126"/>
      <c r="U894" s="126"/>
      <c r="V894" s="126"/>
      <c r="W894" s="126"/>
      <c r="X894" s="126"/>
      <c r="Y894" s="126"/>
      <c r="Z894" s="126"/>
    </row>
    <row r="895" ht="15.75" customHeight="1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6"/>
      <c r="N895" s="126"/>
      <c r="O895" s="143"/>
      <c r="P895" s="126"/>
      <c r="Q895" s="126"/>
      <c r="R895" s="126"/>
      <c r="S895" s="126"/>
      <c r="T895" s="126"/>
      <c r="U895" s="126"/>
      <c r="V895" s="126"/>
      <c r="W895" s="126"/>
      <c r="X895" s="126"/>
      <c r="Y895" s="126"/>
      <c r="Z895" s="126"/>
    </row>
    <row r="896" ht="15.75" customHeight="1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43"/>
      <c r="P896" s="126"/>
      <c r="Q896" s="126"/>
      <c r="R896" s="126"/>
      <c r="S896" s="126"/>
      <c r="T896" s="126"/>
      <c r="U896" s="126"/>
      <c r="V896" s="126"/>
      <c r="W896" s="126"/>
      <c r="X896" s="126"/>
      <c r="Y896" s="126"/>
      <c r="Z896" s="126"/>
    </row>
    <row r="897" ht="15.75" customHeight="1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43"/>
      <c r="P897" s="126"/>
      <c r="Q897" s="126"/>
      <c r="R897" s="126"/>
      <c r="S897" s="126"/>
      <c r="T897" s="126"/>
      <c r="U897" s="126"/>
      <c r="V897" s="126"/>
      <c r="W897" s="126"/>
      <c r="X897" s="126"/>
      <c r="Y897" s="126"/>
      <c r="Z897" s="126"/>
    </row>
    <row r="898" ht="15.75" customHeight="1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43"/>
      <c r="P898" s="126"/>
      <c r="Q898" s="126"/>
      <c r="R898" s="126"/>
      <c r="S898" s="126"/>
      <c r="T898" s="126"/>
      <c r="U898" s="126"/>
      <c r="V898" s="126"/>
      <c r="W898" s="126"/>
      <c r="X898" s="126"/>
      <c r="Y898" s="126"/>
      <c r="Z898" s="126"/>
    </row>
    <row r="899" ht="15.75" customHeight="1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43"/>
      <c r="P899" s="126"/>
      <c r="Q899" s="126"/>
      <c r="R899" s="126"/>
      <c r="S899" s="126"/>
      <c r="T899" s="126"/>
      <c r="U899" s="126"/>
      <c r="V899" s="126"/>
      <c r="W899" s="126"/>
      <c r="X899" s="126"/>
      <c r="Y899" s="126"/>
      <c r="Z899" s="126"/>
    </row>
    <row r="900" ht="15.75" customHeight="1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43"/>
      <c r="P900" s="126"/>
      <c r="Q900" s="126"/>
      <c r="R900" s="126"/>
      <c r="S900" s="126"/>
      <c r="T900" s="126"/>
      <c r="U900" s="126"/>
      <c r="V900" s="126"/>
      <c r="W900" s="126"/>
      <c r="X900" s="126"/>
      <c r="Y900" s="126"/>
      <c r="Z900" s="126"/>
    </row>
    <row r="901" ht="15.75" customHeight="1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43"/>
      <c r="P901" s="126"/>
      <c r="Q901" s="126"/>
      <c r="R901" s="126"/>
      <c r="S901" s="126"/>
      <c r="T901" s="126"/>
      <c r="U901" s="126"/>
      <c r="V901" s="126"/>
      <c r="W901" s="126"/>
      <c r="X901" s="126"/>
      <c r="Y901" s="126"/>
      <c r="Z901" s="126"/>
    </row>
    <row r="902" ht="15.75" customHeight="1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6"/>
      <c r="N902" s="126"/>
      <c r="O902" s="143"/>
      <c r="P902" s="126"/>
      <c r="Q902" s="126"/>
      <c r="R902" s="126"/>
      <c r="S902" s="126"/>
      <c r="T902" s="126"/>
      <c r="U902" s="126"/>
      <c r="V902" s="126"/>
      <c r="W902" s="126"/>
      <c r="X902" s="126"/>
      <c r="Y902" s="126"/>
      <c r="Z902" s="126"/>
    </row>
    <row r="903" ht="15.75" customHeight="1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6"/>
      <c r="N903" s="126"/>
      <c r="O903" s="143"/>
      <c r="P903" s="126"/>
      <c r="Q903" s="126"/>
      <c r="R903" s="126"/>
      <c r="S903" s="126"/>
      <c r="T903" s="126"/>
      <c r="U903" s="126"/>
      <c r="V903" s="126"/>
      <c r="W903" s="126"/>
      <c r="X903" s="126"/>
      <c r="Y903" s="126"/>
      <c r="Z903" s="126"/>
    </row>
    <row r="904" ht="15.75" customHeight="1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6"/>
      <c r="N904" s="126"/>
      <c r="O904" s="143"/>
      <c r="P904" s="126"/>
      <c r="Q904" s="126"/>
      <c r="R904" s="126"/>
      <c r="S904" s="126"/>
      <c r="T904" s="126"/>
      <c r="U904" s="126"/>
      <c r="V904" s="126"/>
      <c r="W904" s="126"/>
      <c r="X904" s="126"/>
      <c r="Y904" s="126"/>
      <c r="Z904" s="126"/>
    </row>
    <row r="905" ht="15.75" customHeight="1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6"/>
      <c r="N905" s="126"/>
      <c r="O905" s="143"/>
      <c r="P905" s="126"/>
      <c r="Q905" s="126"/>
      <c r="R905" s="126"/>
      <c r="S905" s="126"/>
      <c r="T905" s="126"/>
      <c r="U905" s="126"/>
      <c r="V905" s="126"/>
      <c r="W905" s="126"/>
      <c r="X905" s="126"/>
      <c r="Y905" s="126"/>
      <c r="Z905" s="126"/>
    </row>
    <row r="906" ht="15.75" customHeight="1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6"/>
      <c r="N906" s="126"/>
      <c r="O906" s="143"/>
      <c r="P906" s="126"/>
      <c r="Q906" s="126"/>
      <c r="R906" s="126"/>
      <c r="S906" s="126"/>
      <c r="T906" s="126"/>
      <c r="U906" s="126"/>
      <c r="V906" s="126"/>
      <c r="W906" s="126"/>
      <c r="X906" s="126"/>
      <c r="Y906" s="126"/>
      <c r="Z906" s="126"/>
    </row>
    <row r="907" ht="15.75" customHeight="1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6"/>
      <c r="N907" s="126"/>
      <c r="O907" s="143"/>
      <c r="P907" s="126"/>
      <c r="Q907" s="126"/>
      <c r="R907" s="126"/>
      <c r="S907" s="126"/>
      <c r="T907" s="126"/>
      <c r="U907" s="126"/>
      <c r="V907" s="126"/>
      <c r="W907" s="126"/>
      <c r="X907" s="126"/>
      <c r="Y907" s="126"/>
      <c r="Z907" s="126"/>
    </row>
    <row r="908" ht="15.75" customHeight="1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6"/>
      <c r="N908" s="126"/>
      <c r="O908" s="143"/>
      <c r="P908" s="126"/>
      <c r="Q908" s="126"/>
      <c r="R908" s="126"/>
      <c r="S908" s="126"/>
      <c r="T908" s="126"/>
      <c r="U908" s="126"/>
      <c r="V908" s="126"/>
      <c r="W908" s="126"/>
      <c r="X908" s="126"/>
      <c r="Y908" s="126"/>
      <c r="Z908" s="126"/>
    </row>
    <row r="909" ht="15.75" customHeight="1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6"/>
      <c r="N909" s="126"/>
      <c r="O909" s="143"/>
      <c r="P909" s="126"/>
      <c r="Q909" s="126"/>
      <c r="R909" s="126"/>
      <c r="S909" s="126"/>
      <c r="T909" s="126"/>
      <c r="U909" s="126"/>
      <c r="V909" s="126"/>
      <c r="W909" s="126"/>
      <c r="X909" s="126"/>
      <c r="Y909" s="126"/>
      <c r="Z909" s="126"/>
    </row>
    <row r="910" ht="15.75" customHeight="1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6"/>
      <c r="N910" s="126"/>
      <c r="O910" s="143"/>
      <c r="P910" s="126"/>
      <c r="Q910" s="126"/>
      <c r="R910" s="126"/>
      <c r="S910" s="126"/>
      <c r="T910" s="126"/>
      <c r="U910" s="126"/>
      <c r="V910" s="126"/>
      <c r="W910" s="126"/>
      <c r="X910" s="126"/>
      <c r="Y910" s="126"/>
      <c r="Z910" s="126"/>
    </row>
    <row r="911" ht="15.75" customHeight="1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6"/>
      <c r="N911" s="126"/>
      <c r="O911" s="143"/>
      <c r="P911" s="126"/>
      <c r="Q911" s="126"/>
      <c r="R911" s="126"/>
      <c r="S911" s="126"/>
      <c r="T911" s="126"/>
      <c r="U911" s="126"/>
      <c r="V911" s="126"/>
      <c r="W911" s="126"/>
      <c r="X911" s="126"/>
      <c r="Y911" s="126"/>
      <c r="Z911" s="126"/>
    </row>
    <row r="912" ht="15.75" customHeight="1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6"/>
      <c r="N912" s="126"/>
      <c r="O912" s="143"/>
      <c r="P912" s="126"/>
      <c r="Q912" s="126"/>
      <c r="R912" s="126"/>
      <c r="S912" s="126"/>
      <c r="T912" s="126"/>
      <c r="U912" s="126"/>
      <c r="V912" s="126"/>
      <c r="W912" s="126"/>
      <c r="X912" s="126"/>
      <c r="Y912" s="126"/>
      <c r="Z912" s="126"/>
    </row>
    <row r="913" ht="15.75" customHeight="1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6"/>
      <c r="N913" s="126"/>
      <c r="O913" s="143"/>
      <c r="P913" s="126"/>
      <c r="Q913" s="126"/>
      <c r="R913" s="126"/>
      <c r="S913" s="126"/>
      <c r="T913" s="126"/>
      <c r="U913" s="126"/>
      <c r="V913" s="126"/>
      <c r="W913" s="126"/>
      <c r="X913" s="126"/>
      <c r="Y913" s="126"/>
      <c r="Z913" s="126"/>
    </row>
    <row r="914" ht="15.75" customHeight="1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6"/>
      <c r="N914" s="126"/>
      <c r="O914" s="143"/>
      <c r="P914" s="126"/>
      <c r="Q914" s="126"/>
      <c r="R914" s="126"/>
      <c r="S914" s="126"/>
      <c r="T914" s="126"/>
      <c r="U914" s="126"/>
      <c r="V914" s="126"/>
      <c r="W914" s="126"/>
      <c r="X914" s="126"/>
      <c r="Y914" s="126"/>
      <c r="Z914" s="126"/>
    </row>
    <row r="915" ht="15.75" customHeight="1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43"/>
      <c r="P915" s="126"/>
      <c r="Q915" s="126"/>
      <c r="R915" s="126"/>
      <c r="S915" s="126"/>
      <c r="T915" s="126"/>
      <c r="U915" s="126"/>
      <c r="V915" s="126"/>
      <c r="W915" s="126"/>
      <c r="X915" s="126"/>
      <c r="Y915" s="126"/>
      <c r="Z915" s="126"/>
    </row>
    <row r="916" ht="15.75" customHeight="1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43"/>
      <c r="P916" s="126"/>
      <c r="Q916" s="126"/>
      <c r="R916" s="126"/>
      <c r="S916" s="126"/>
      <c r="T916" s="126"/>
      <c r="U916" s="126"/>
      <c r="V916" s="126"/>
      <c r="W916" s="126"/>
      <c r="X916" s="126"/>
      <c r="Y916" s="126"/>
      <c r="Z916" s="126"/>
    </row>
    <row r="917" ht="15.75" customHeight="1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43"/>
      <c r="P917" s="126"/>
      <c r="Q917" s="126"/>
      <c r="R917" s="126"/>
      <c r="S917" s="126"/>
      <c r="T917" s="126"/>
      <c r="U917" s="126"/>
      <c r="V917" s="126"/>
      <c r="W917" s="126"/>
      <c r="X917" s="126"/>
      <c r="Y917" s="126"/>
      <c r="Z917" s="126"/>
    </row>
    <row r="918" ht="15.75" customHeight="1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43"/>
      <c r="P918" s="126"/>
      <c r="Q918" s="126"/>
      <c r="R918" s="126"/>
      <c r="S918" s="126"/>
      <c r="T918" s="126"/>
      <c r="U918" s="126"/>
      <c r="V918" s="126"/>
      <c r="W918" s="126"/>
      <c r="X918" s="126"/>
      <c r="Y918" s="126"/>
      <c r="Z918" s="126"/>
    </row>
    <row r="919" ht="15.75" customHeight="1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43"/>
      <c r="P919" s="126"/>
      <c r="Q919" s="126"/>
      <c r="R919" s="126"/>
      <c r="S919" s="126"/>
      <c r="T919" s="126"/>
      <c r="U919" s="126"/>
      <c r="V919" s="126"/>
      <c r="W919" s="126"/>
      <c r="X919" s="126"/>
      <c r="Y919" s="126"/>
      <c r="Z919" s="126"/>
    </row>
    <row r="920" ht="15.75" customHeight="1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6"/>
      <c r="N920" s="126"/>
      <c r="O920" s="143"/>
      <c r="P920" s="126"/>
      <c r="Q920" s="126"/>
      <c r="R920" s="126"/>
      <c r="S920" s="126"/>
      <c r="T920" s="126"/>
      <c r="U920" s="126"/>
      <c r="V920" s="126"/>
      <c r="W920" s="126"/>
      <c r="X920" s="126"/>
      <c r="Y920" s="126"/>
      <c r="Z920" s="126"/>
    </row>
    <row r="921" ht="15.75" customHeight="1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6"/>
      <c r="N921" s="126"/>
      <c r="O921" s="143"/>
      <c r="P921" s="126"/>
      <c r="Q921" s="126"/>
      <c r="R921" s="126"/>
      <c r="S921" s="126"/>
      <c r="T921" s="126"/>
      <c r="U921" s="126"/>
      <c r="V921" s="126"/>
      <c r="W921" s="126"/>
      <c r="X921" s="126"/>
      <c r="Y921" s="126"/>
      <c r="Z921" s="126"/>
    </row>
    <row r="922" ht="15.75" customHeight="1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6"/>
      <c r="N922" s="126"/>
      <c r="O922" s="143"/>
      <c r="P922" s="126"/>
      <c r="Q922" s="126"/>
      <c r="R922" s="126"/>
      <c r="S922" s="126"/>
      <c r="T922" s="126"/>
      <c r="U922" s="126"/>
      <c r="V922" s="126"/>
      <c r="W922" s="126"/>
      <c r="X922" s="126"/>
      <c r="Y922" s="126"/>
      <c r="Z922" s="126"/>
    </row>
    <row r="923" ht="15.75" customHeight="1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6"/>
      <c r="N923" s="126"/>
      <c r="O923" s="143"/>
      <c r="P923" s="126"/>
      <c r="Q923" s="126"/>
      <c r="R923" s="126"/>
      <c r="S923" s="126"/>
      <c r="T923" s="126"/>
      <c r="U923" s="126"/>
      <c r="V923" s="126"/>
      <c r="W923" s="126"/>
      <c r="X923" s="126"/>
      <c r="Y923" s="126"/>
      <c r="Z923" s="126"/>
    </row>
    <row r="924" ht="15.75" customHeight="1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6"/>
      <c r="N924" s="126"/>
      <c r="O924" s="143"/>
      <c r="P924" s="126"/>
      <c r="Q924" s="126"/>
      <c r="R924" s="126"/>
      <c r="S924" s="126"/>
      <c r="T924" s="126"/>
      <c r="U924" s="126"/>
      <c r="V924" s="126"/>
      <c r="W924" s="126"/>
      <c r="X924" s="126"/>
      <c r="Y924" s="126"/>
      <c r="Z924" s="126"/>
    </row>
    <row r="925" ht="15.75" customHeight="1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6"/>
      <c r="N925" s="126"/>
      <c r="O925" s="143"/>
      <c r="P925" s="126"/>
      <c r="Q925" s="126"/>
      <c r="R925" s="126"/>
      <c r="S925" s="126"/>
      <c r="T925" s="126"/>
      <c r="U925" s="126"/>
      <c r="V925" s="126"/>
      <c r="W925" s="126"/>
      <c r="X925" s="126"/>
      <c r="Y925" s="126"/>
      <c r="Z925" s="126"/>
    </row>
    <row r="926" ht="15.75" customHeight="1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6"/>
      <c r="N926" s="126"/>
      <c r="O926" s="143"/>
      <c r="P926" s="126"/>
      <c r="Q926" s="126"/>
      <c r="R926" s="126"/>
      <c r="S926" s="126"/>
      <c r="T926" s="126"/>
      <c r="U926" s="126"/>
      <c r="V926" s="126"/>
      <c r="W926" s="126"/>
      <c r="X926" s="126"/>
      <c r="Y926" s="126"/>
      <c r="Z926" s="126"/>
    </row>
    <row r="927" ht="15.75" customHeight="1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6"/>
      <c r="N927" s="126"/>
      <c r="O927" s="143"/>
      <c r="P927" s="126"/>
      <c r="Q927" s="126"/>
      <c r="R927" s="126"/>
      <c r="S927" s="126"/>
      <c r="T927" s="126"/>
      <c r="U927" s="126"/>
      <c r="V927" s="126"/>
      <c r="W927" s="126"/>
      <c r="X927" s="126"/>
      <c r="Y927" s="126"/>
      <c r="Z927" s="126"/>
    </row>
    <row r="928" ht="15.75" customHeight="1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6"/>
      <c r="N928" s="126"/>
      <c r="O928" s="143"/>
      <c r="P928" s="126"/>
      <c r="Q928" s="126"/>
      <c r="R928" s="126"/>
      <c r="S928" s="126"/>
      <c r="T928" s="126"/>
      <c r="U928" s="126"/>
      <c r="V928" s="126"/>
      <c r="W928" s="126"/>
      <c r="X928" s="126"/>
      <c r="Y928" s="126"/>
      <c r="Z928" s="126"/>
    </row>
    <row r="929" ht="15.75" customHeight="1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6"/>
      <c r="N929" s="126"/>
      <c r="O929" s="143"/>
      <c r="P929" s="126"/>
      <c r="Q929" s="126"/>
      <c r="R929" s="126"/>
      <c r="S929" s="126"/>
      <c r="T929" s="126"/>
      <c r="U929" s="126"/>
      <c r="V929" s="126"/>
      <c r="W929" s="126"/>
      <c r="X929" s="126"/>
      <c r="Y929" s="126"/>
      <c r="Z929" s="126"/>
    </row>
    <row r="930" ht="15.75" customHeight="1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6"/>
      <c r="N930" s="126"/>
      <c r="O930" s="143"/>
      <c r="P930" s="126"/>
      <c r="Q930" s="126"/>
      <c r="R930" s="126"/>
      <c r="S930" s="126"/>
      <c r="T930" s="126"/>
      <c r="U930" s="126"/>
      <c r="V930" s="126"/>
      <c r="W930" s="126"/>
      <c r="X930" s="126"/>
      <c r="Y930" s="126"/>
      <c r="Z930" s="126"/>
    </row>
    <row r="931" ht="15.75" customHeight="1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43"/>
      <c r="P931" s="126"/>
      <c r="Q931" s="126"/>
      <c r="R931" s="126"/>
      <c r="S931" s="126"/>
      <c r="T931" s="126"/>
      <c r="U931" s="126"/>
      <c r="V931" s="126"/>
      <c r="W931" s="126"/>
      <c r="X931" s="126"/>
      <c r="Y931" s="126"/>
      <c r="Z931" s="126"/>
    </row>
    <row r="932" ht="15.75" customHeight="1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6"/>
      <c r="N932" s="126"/>
      <c r="O932" s="143"/>
      <c r="P932" s="126"/>
      <c r="Q932" s="126"/>
      <c r="R932" s="126"/>
      <c r="S932" s="126"/>
      <c r="T932" s="126"/>
      <c r="U932" s="126"/>
      <c r="V932" s="126"/>
      <c r="W932" s="126"/>
      <c r="X932" s="126"/>
      <c r="Y932" s="126"/>
      <c r="Z932" s="126"/>
    </row>
    <row r="933" ht="15.75" customHeight="1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6"/>
      <c r="N933" s="126"/>
      <c r="O933" s="143"/>
      <c r="P933" s="126"/>
      <c r="Q933" s="126"/>
      <c r="R933" s="126"/>
      <c r="S933" s="126"/>
      <c r="T933" s="126"/>
      <c r="U933" s="126"/>
      <c r="V933" s="126"/>
      <c r="W933" s="126"/>
      <c r="X933" s="126"/>
      <c r="Y933" s="126"/>
      <c r="Z933" s="126"/>
    </row>
    <row r="934" ht="15.75" customHeight="1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6"/>
      <c r="N934" s="126"/>
      <c r="O934" s="143"/>
      <c r="P934" s="126"/>
      <c r="Q934" s="126"/>
      <c r="R934" s="126"/>
      <c r="S934" s="126"/>
      <c r="T934" s="126"/>
      <c r="U934" s="126"/>
      <c r="V934" s="126"/>
      <c r="W934" s="126"/>
      <c r="X934" s="126"/>
      <c r="Y934" s="126"/>
      <c r="Z934" s="126"/>
    </row>
    <row r="935" ht="15.75" customHeight="1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6"/>
      <c r="N935" s="126"/>
      <c r="O935" s="143"/>
      <c r="P935" s="126"/>
      <c r="Q935" s="126"/>
      <c r="R935" s="126"/>
      <c r="S935" s="126"/>
      <c r="T935" s="126"/>
      <c r="U935" s="126"/>
      <c r="V935" s="126"/>
      <c r="W935" s="126"/>
      <c r="X935" s="126"/>
      <c r="Y935" s="126"/>
      <c r="Z935" s="126"/>
    </row>
    <row r="936" ht="15.75" customHeight="1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6"/>
      <c r="N936" s="126"/>
      <c r="O936" s="143"/>
      <c r="P936" s="126"/>
      <c r="Q936" s="126"/>
      <c r="R936" s="126"/>
      <c r="S936" s="126"/>
      <c r="T936" s="126"/>
      <c r="U936" s="126"/>
      <c r="V936" s="126"/>
      <c r="W936" s="126"/>
      <c r="X936" s="126"/>
      <c r="Y936" s="126"/>
      <c r="Z936" s="126"/>
    </row>
    <row r="937" ht="15.75" customHeight="1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6"/>
      <c r="N937" s="126"/>
      <c r="O937" s="143"/>
      <c r="P937" s="126"/>
      <c r="Q937" s="126"/>
      <c r="R937" s="126"/>
      <c r="S937" s="126"/>
      <c r="T937" s="126"/>
      <c r="U937" s="126"/>
      <c r="V937" s="126"/>
      <c r="W937" s="126"/>
      <c r="X937" s="126"/>
      <c r="Y937" s="126"/>
      <c r="Z937" s="126"/>
    </row>
    <row r="938" ht="15.75" customHeight="1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6"/>
      <c r="N938" s="126"/>
      <c r="O938" s="143"/>
      <c r="P938" s="126"/>
      <c r="Q938" s="126"/>
      <c r="R938" s="126"/>
      <c r="S938" s="126"/>
      <c r="T938" s="126"/>
      <c r="U938" s="126"/>
      <c r="V938" s="126"/>
      <c r="W938" s="126"/>
      <c r="X938" s="126"/>
      <c r="Y938" s="126"/>
      <c r="Z938" s="126"/>
    </row>
    <row r="939" ht="15.75" customHeight="1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6"/>
      <c r="N939" s="126"/>
      <c r="O939" s="143"/>
      <c r="P939" s="126"/>
      <c r="Q939" s="126"/>
      <c r="R939" s="126"/>
      <c r="S939" s="126"/>
      <c r="T939" s="126"/>
      <c r="U939" s="126"/>
      <c r="V939" s="126"/>
      <c r="W939" s="126"/>
      <c r="X939" s="126"/>
      <c r="Y939" s="126"/>
      <c r="Z939" s="126"/>
    </row>
    <row r="940" ht="15.75" customHeight="1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6"/>
      <c r="N940" s="126"/>
      <c r="O940" s="143"/>
      <c r="P940" s="126"/>
      <c r="Q940" s="126"/>
      <c r="R940" s="126"/>
      <c r="S940" s="126"/>
      <c r="T940" s="126"/>
      <c r="U940" s="126"/>
      <c r="V940" s="126"/>
      <c r="W940" s="126"/>
      <c r="X940" s="126"/>
      <c r="Y940" s="126"/>
      <c r="Z940" s="126"/>
    </row>
    <row r="941" ht="15.75" customHeight="1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6"/>
      <c r="N941" s="126"/>
      <c r="O941" s="143"/>
      <c r="P941" s="126"/>
      <c r="Q941" s="126"/>
      <c r="R941" s="126"/>
      <c r="S941" s="126"/>
      <c r="T941" s="126"/>
      <c r="U941" s="126"/>
      <c r="V941" s="126"/>
      <c r="W941" s="126"/>
      <c r="X941" s="126"/>
      <c r="Y941" s="126"/>
      <c r="Z941" s="126"/>
    </row>
    <row r="942" ht="15.75" customHeight="1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6"/>
      <c r="N942" s="126"/>
      <c r="O942" s="143"/>
      <c r="P942" s="126"/>
      <c r="Q942" s="126"/>
      <c r="R942" s="126"/>
      <c r="S942" s="126"/>
      <c r="T942" s="126"/>
      <c r="U942" s="126"/>
      <c r="V942" s="126"/>
      <c r="W942" s="126"/>
      <c r="X942" s="126"/>
      <c r="Y942" s="126"/>
      <c r="Z942" s="126"/>
    </row>
    <row r="943" ht="15.75" customHeight="1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6"/>
      <c r="N943" s="126"/>
      <c r="O943" s="143"/>
      <c r="P943" s="126"/>
      <c r="Q943" s="126"/>
      <c r="R943" s="126"/>
      <c r="S943" s="126"/>
      <c r="T943" s="126"/>
      <c r="U943" s="126"/>
      <c r="V943" s="126"/>
      <c r="W943" s="126"/>
      <c r="X943" s="126"/>
      <c r="Y943" s="126"/>
      <c r="Z943" s="126"/>
    </row>
    <row r="944" ht="15.75" customHeight="1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6"/>
      <c r="N944" s="126"/>
      <c r="O944" s="143"/>
      <c r="P944" s="126"/>
      <c r="Q944" s="126"/>
      <c r="R944" s="126"/>
      <c r="S944" s="126"/>
      <c r="T944" s="126"/>
      <c r="U944" s="126"/>
      <c r="V944" s="126"/>
      <c r="W944" s="126"/>
      <c r="X944" s="126"/>
      <c r="Y944" s="126"/>
      <c r="Z944" s="126"/>
    </row>
    <row r="945" ht="15.75" customHeight="1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43"/>
      <c r="P945" s="126"/>
      <c r="Q945" s="126"/>
      <c r="R945" s="126"/>
      <c r="S945" s="126"/>
      <c r="T945" s="126"/>
      <c r="U945" s="126"/>
      <c r="V945" s="126"/>
      <c r="W945" s="126"/>
      <c r="X945" s="126"/>
      <c r="Y945" s="126"/>
      <c r="Z945" s="126"/>
    </row>
    <row r="946" ht="15.75" customHeight="1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6"/>
      <c r="N946" s="126"/>
      <c r="O946" s="143"/>
      <c r="P946" s="126"/>
      <c r="Q946" s="126"/>
      <c r="R946" s="126"/>
      <c r="S946" s="126"/>
      <c r="T946" s="126"/>
      <c r="U946" s="126"/>
      <c r="V946" s="126"/>
      <c r="W946" s="126"/>
      <c r="X946" s="126"/>
      <c r="Y946" s="126"/>
      <c r="Z946" s="126"/>
    </row>
    <row r="947" ht="15.75" customHeight="1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6"/>
      <c r="N947" s="126"/>
      <c r="O947" s="143"/>
      <c r="P947" s="126"/>
      <c r="Q947" s="126"/>
      <c r="R947" s="126"/>
      <c r="S947" s="126"/>
      <c r="T947" s="126"/>
      <c r="U947" s="126"/>
      <c r="V947" s="126"/>
      <c r="W947" s="126"/>
      <c r="X947" s="126"/>
      <c r="Y947" s="126"/>
      <c r="Z947" s="126"/>
    </row>
    <row r="948" ht="15.75" customHeight="1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6"/>
      <c r="N948" s="126"/>
      <c r="O948" s="143"/>
      <c r="P948" s="126"/>
      <c r="Q948" s="126"/>
      <c r="R948" s="126"/>
      <c r="S948" s="126"/>
      <c r="T948" s="126"/>
      <c r="U948" s="126"/>
      <c r="V948" s="126"/>
      <c r="W948" s="126"/>
      <c r="X948" s="126"/>
      <c r="Y948" s="126"/>
      <c r="Z948" s="126"/>
    </row>
    <row r="949" ht="15.75" customHeight="1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6"/>
      <c r="N949" s="126"/>
      <c r="O949" s="143"/>
      <c r="P949" s="126"/>
      <c r="Q949" s="126"/>
      <c r="R949" s="126"/>
      <c r="S949" s="126"/>
      <c r="T949" s="126"/>
      <c r="U949" s="126"/>
      <c r="V949" s="126"/>
      <c r="W949" s="126"/>
      <c r="X949" s="126"/>
      <c r="Y949" s="126"/>
      <c r="Z949" s="126"/>
    </row>
    <row r="950" ht="15.75" customHeight="1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6"/>
      <c r="N950" s="126"/>
      <c r="O950" s="143"/>
      <c r="P950" s="126"/>
      <c r="Q950" s="126"/>
      <c r="R950" s="126"/>
      <c r="S950" s="126"/>
      <c r="T950" s="126"/>
      <c r="U950" s="126"/>
      <c r="V950" s="126"/>
      <c r="W950" s="126"/>
      <c r="X950" s="126"/>
      <c r="Y950" s="126"/>
      <c r="Z950" s="126"/>
    </row>
    <row r="951" ht="15.75" customHeight="1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6"/>
      <c r="N951" s="126"/>
      <c r="O951" s="143"/>
      <c r="P951" s="126"/>
      <c r="Q951" s="126"/>
      <c r="R951" s="126"/>
      <c r="S951" s="126"/>
      <c r="T951" s="126"/>
      <c r="U951" s="126"/>
      <c r="V951" s="126"/>
      <c r="W951" s="126"/>
      <c r="X951" s="126"/>
      <c r="Y951" s="126"/>
      <c r="Z951" s="126"/>
    </row>
    <row r="952" ht="15.75" customHeight="1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6"/>
      <c r="N952" s="126"/>
      <c r="O952" s="143"/>
      <c r="P952" s="126"/>
      <c r="Q952" s="126"/>
      <c r="R952" s="126"/>
      <c r="S952" s="126"/>
      <c r="T952" s="126"/>
      <c r="U952" s="126"/>
      <c r="V952" s="126"/>
      <c r="W952" s="126"/>
      <c r="X952" s="126"/>
      <c r="Y952" s="126"/>
      <c r="Z952" s="126"/>
    </row>
    <row r="953" ht="15.75" customHeight="1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6"/>
      <c r="N953" s="126"/>
      <c r="O953" s="143"/>
      <c r="P953" s="126"/>
      <c r="Q953" s="126"/>
      <c r="R953" s="126"/>
      <c r="S953" s="126"/>
      <c r="T953" s="126"/>
      <c r="U953" s="126"/>
      <c r="V953" s="126"/>
      <c r="W953" s="126"/>
      <c r="X953" s="126"/>
      <c r="Y953" s="126"/>
      <c r="Z953" s="126"/>
    </row>
    <row r="954" ht="15.75" customHeight="1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6"/>
      <c r="N954" s="126"/>
      <c r="O954" s="143"/>
      <c r="P954" s="126"/>
      <c r="Q954" s="126"/>
      <c r="R954" s="126"/>
      <c r="S954" s="126"/>
      <c r="T954" s="126"/>
      <c r="U954" s="126"/>
      <c r="V954" s="126"/>
      <c r="W954" s="126"/>
      <c r="X954" s="126"/>
      <c r="Y954" s="126"/>
      <c r="Z954" s="126"/>
    </row>
    <row r="955" ht="15.75" customHeight="1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6"/>
      <c r="N955" s="126"/>
      <c r="O955" s="143"/>
      <c r="P955" s="126"/>
      <c r="Q955" s="126"/>
      <c r="R955" s="126"/>
      <c r="S955" s="126"/>
      <c r="T955" s="126"/>
      <c r="U955" s="126"/>
      <c r="V955" s="126"/>
      <c r="W955" s="126"/>
      <c r="X955" s="126"/>
      <c r="Y955" s="126"/>
      <c r="Z955" s="126"/>
    </row>
    <row r="956" ht="15.75" customHeight="1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6"/>
      <c r="N956" s="126"/>
      <c r="O956" s="143"/>
      <c r="P956" s="126"/>
      <c r="Q956" s="126"/>
      <c r="R956" s="126"/>
      <c r="S956" s="126"/>
      <c r="T956" s="126"/>
      <c r="U956" s="126"/>
      <c r="V956" s="126"/>
      <c r="W956" s="126"/>
      <c r="X956" s="126"/>
      <c r="Y956" s="126"/>
      <c r="Z956" s="126"/>
    </row>
    <row r="957" ht="15.75" customHeight="1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6"/>
      <c r="N957" s="126"/>
      <c r="O957" s="143"/>
      <c r="P957" s="126"/>
      <c r="Q957" s="126"/>
      <c r="R957" s="126"/>
      <c r="S957" s="126"/>
      <c r="T957" s="126"/>
      <c r="U957" s="126"/>
      <c r="V957" s="126"/>
      <c r="W957" s="126"/>
      <c r="X957" s="126"/>
      <c r="Y957" s="126"/>
      <c r="Z957" s="126"/>
    </row>
    <row r="958" ht="15.75" customHeight="1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6"/>
      <c r="N958" s="126"/>
      <c r="O958" s="143"/>
      <c r="P958" s="126"/>
      <c r="Q958" s="126"/>
      <c r="R958" s="126"/>
      <c r="S958" s="126"/>
      <c r="T958" s="126"/>
      <c r="U958" s="126"/>
      <c r="V958" s="126"/>
      <c r="W958" s="126"/>
      <c r="X958" s="126"/>
      <c r="Y958" s="126"/>
      <c r="Z958" s="126"/>
    </row>
    <row r="959" ht="15.75" customHeight="1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6"/>
      <c r="N959" s="126"/>
      <c r="O959" s="143"/>
      <c r="P959" s="126"/>
      <c r="Q959" s="126"/>
      <c r="R959" s="126"/>
      <c r="S959" s="126"/>
      <c r="T959" s="126"/>
      <c r="U959" s="126"/>
      <c r="V959" s="126"/>
      <c r="W959" s="126"/>
      <c r="X959" s="126"/>
      <c r="Y959" s="126"/>
      <c r="Z959" s="126"/>
    </row>
    <row r="960" ht="15.75" customHeight="1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6"/>
      <c r="N960" s="126"/>
      <c r="O960" s="143"/>
      <c r="P960" s="126"/>
      <c r="Q960" s="126"/>
      <c r="R960" s="126"/>
      <c r="S960" s="126"/>
      <c r="T960" s="126"/>
      <c r="U960" s="126"/>
      <c r="V960" s="126"/>
      <c r="W960" s="126"/>
      <c r="X960" s="126"/>
      <c r="Y960" s="126"/>
      <c r="Z960" s="126"/>
    </row>
    <row r="961" ht="15.75" customHeight="1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6"/>
      <c r="N961" s="126"/>
      <c r="O961" s="143"/>
      <c r="P961" s="126"/>
      <c r="Q961" s="126"/>
      <c r="R961" s="126"/>
      <c r="S961" s="126"/>
      <c r="T961" s="126"/>
      <c r="U961" s="126"/>
      <c r="V961" s="126"/>
      <c r="W961" s="126"/>
      <c r="X961" s="126"/>
      <c r="Y961" s="126"/>
      <c r="Z961" s="126"/>
    </row>
    <row r="962" ht="15.75" customHeight="1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6"/>
      <c r="N962" s="126"/>
      <c r="O962" s="143"/>
      <c r="P962" s="126"/>
      <c r="Q962" s="126"/>
      <c r="R962" s="126"/>
      <c r="S962" s="126"/>
      <c r="T962" s="126"/>
      <c r="U962" s="126"/>
      <c r="V962" s="126"/>
      <c r="W962" s="126"/>
      <c r="X962" s="126"/>
      <c r="Y962" s="126"/>
      <c r="Z962" s="126"/>
    </row>
    <row r="963" ht="15.75" customHeight="1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6"/>
      <c r="N963" s="126"/>
      <c r="O963" s="143"/>
      <c r="P963" s="126"/>
      <c r="Q963" s="126"/>
      <c r="R963" s="126"/>
      <c r="S963" s="126"/>
      <c r="T963" s="126"/>
      <c r="U963" s="126"/>
      <c r="V963" s="126"/>
      <c r="W963" s="126"/>
      <c r="X963" s="126"/>
      <c r="Y963" s="126"/>
      <c r="Z963" s="126"/>
    </row>
    <row r="964" ht="15.75" customHeight="1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6"/>
      <c r="N964" s="126"/>
      <c r="O964" s="143"/>
      <c r="P964" s="126"/>
      <c r="Q964" s="126"/>
      <c r="R964" s="126"/>
      <c r="S964" s="126"/>
      <c r="T964" s="126"/>
      <c r="U964" s="126"/>
      <c r="V964" s="126"/>
      <c r="W964" s="126"/>
      <c r="X964" s="126"/>
      <c r="Y964" s="126"/>
      <c r="Z964" s="126"/>
    </row>
    <row r="965" ht="15.75" customHeight="1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6"/>
      <c r="N965" s="126"/>
      <c r="O965" s="143"/>
      <c r="P965" s="126"/>
      <c r="Q965" s="126"/>
      <c r="R965" s="126"/>
      <c r="S965" s="126"/>
      <c r="T965" s="126"/>
      <c r="U965" s="126"/>
      <c r="V965" s="126"/>
      <c r="W965" s="126"/>
      <c r="X965" s="126"/>
      <c r="Y965" s="126"/>
      <c r="Z965" s="126"/>
    </row>
    <row r="966" ht="15.75" customHeight="1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6"/>
      <c r="N966" s="126"/>
      <c r="O966" s="143"/>
      <c r="P966" s="126"/>
      <c r="Q966" s="126"/>
      <c r="R966" s="126"/>
      <c r="S966" s="126"/>
      <c r="T966" s="126"/>
      <c r="U966" s="126"/>
      <c r="V966" s="126"/>
      <c r="W966" s="126"/>
      <c r="X966" s="126"/>
      <c r="Y966" s="126"/>
      <c r="Z966" s="126"/>
    </row>
    <row r="967" ht="15.75" customHeight="1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6"/>
      <c r="N967" s="126"/>
      <c r="O967" s="143"/>
      <c r="P967" s="126"/>
      <c r="Q967" s="126"/>
      <c r="R967" s="126"/>
      <c r="S967" s="126"/>
      <c r="T967" s="126"/>
      <c r="U967" s="126"/>
      <c r="V967" s="126"/>
      <c r="W967" s="126"/>
      <c r="X967" s="126"/>
      <c r="Y967" s="126"/>
      <c r="Z967" s="126"/>
    </row>
    <row r="968" ht="15.75" customHeight="1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6"/>
      <c r="N968" s="126"/>
      <c r="O968" s="143"/>
      <c r="P968" s="126"/>
      <c r="Q968" s="126"/>
      <c r="R968" s="126"/>
      <c r="S968" s="126"/>
      <c r="T968" s="126"/>
      <c r="U968" s="126"/>
      <c r="V968" s="126"/>
      <c r="W968" s="126"/>
      <c r="X968" s="126"/>
      <c r="Y968" s="126"/>
      <c r="Z968" s="126"/>
    </row>
    <row r="969" ht="15.75" customHeight="1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6"/>
      <c r="N969" s="126"/>
      <c r="O969" s="143"/>
      <c r="P969" s="126"/>
      <c r="Q969" s="126"/>
      <c r="R969" s="126"/>
      <c r="S969" s="126"/>
      <c r="T969" s="126"/>
      <c r="U969" s="126"/>
      <c r="V969" s="126"/>
      <c r="W969" s="126"/>
      <c r="X969" s="126"/>
      <c r="Y969" s="126"/>
      <c r="Z969" s="126"/>
    </row>
    <row r="970" ht="15.75" customHeight="1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6"/>
      <c r="N970" s="126"/>
      <c r="O970" s="143"/>
      <c r="P970" s="126"/>
      <c r="Q970" s="126"/>
      <c r="R970" s="126"/>
      <c r="S970" s="126"/>
      <c r="T970" s="126"/>
      <c r="U970" s="126"/>
      <c r="V970" s="126"/>
      <c r="W970" s="126"/>
      <c r="X970" s="126"/>
      <c r="Y970" s="126"/>
      <c r="Z970" s="126"/>
    </row>
    <row r="971" ht="15.75" customHeight="1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6"/>
      <c r="N971" s="126"/>
      <c r="O971" s="143"/>
      <c r="P971" s="126"/>
      <c r="Q971" s="126"/>
      <c r="R971" s="126"/>
      <c r="S971" s="126"/>
      <c r="T971" s="126"/>
      <c r="U971" s="126"/>
      <c r="V971" s="126"/>
      <c r="W971" s="126"/>
      <c r="X971" s="126"/>
      <c r="Y971" s="126"/>
      <c r="Z971" s="126"/>
    </row>
    <row r="972" ht="15.75" customHeight="1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6"/>
      <c r="N972" s="126"/>
      <c r="O972" s="143"/>
      <c r="P972" s="126"/>
      <c r="Q972" s="126"/>
      <c r="R972" s="126"/>
      <c r="S972" s="126"/>
      <c r="T972" s="126"/>
      <c r="U972" s="126"/>
      <c r="V972" s="126"/>
      <c r="W972" s="126"/>
      <c r="X972" s="126"/>
      <c r="Y972" s="126"/>
      <c r="Z972" s="126"/>
    </row>
    <row r="973" ht="15.75" customHeight="1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6"/>
      <c r="N973" s="126"/>
      <c r="O973" s="143"/>
      <c r="P973" s="126"/>
      <c r="Q973" s="126"/>
      <c r="R973" s="126"/>
      <c r="S973" s="126"/>
      <c r="T973" s="126"/>
      <c r="U973" s="126"/>
      <c r="V973" s="126"/>
      <c r="W973" s="126"/>
      <c r="X973" s="126"/>
      <c r="Y973" s="126"/>
      <c r="Z973" s="126"/>
    </row>
    <row r="974" ht="15.75" customHeight="1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6"/>
      <c r="N974" s="126"/>
      <c r="O974" s="143"/>
      <c r="P974" s="126"/>
      <c r="Q974" s="126"/>
      <c r="R974" s="126"/>
      <c r="S974" s="126"/>
      <c r="T974" s="126"/>
      <c r="U974" s="126"/>
      <c r="V974" s="126"/>
      <c r="W974" s="126"/>
      <c r="X974" s="126"/>
      <c r="Y974" s="126"/>
      <c r="Z974" s="126"/>
    </row>
    <row r="975" ht="15.75" customHeight="1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6"/>
      <c r="N975" s="126"/>
      <c r="O975" s="143"/>
      <c r="P975" s="126"/>
      <c r="Q975" s="126"/>
      <c r="R975" s="126"/>
      <c r="S975" s="126"/>
      <c r="T975" s="126"/>
      <c r="U975" s="126"/>
      <c r="V975" s="126"/>
      <c r="W975" s="126"/>
      <c r="X975" s="126"/>
      <c r="Y975" s="126"/>
      <c r="Z975" s="126"/>
    </row>
    <row r="976" ht="15.75" customHeight="1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43"/>
      <c r="P976" s="126"/>
      <c r="Q976" s="126"/>
      <c r="R976" s="126"/>
      <c r="S976" s="126"/>
      <c r="T976" s="126"/>
      <c r="U976" s="126"/>
      <c r="V976" s="126"/>
      <c r="W976" s="126"/>
      <c r="X976" s="126"/>
      <c r="Y976" s="126"/>
      <c r="Z976" s="126"/>
    </row>
    <row r="977" ht="15.75" customHeight="1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43"/>
      <c r="P977" s="126"/>
      <c r="Q977" s="126"/>
      <c r="R977" s="126"/>
      <c r="S977" s="126"/>
      <c r="T977" s="126"/>
      <c r="U977" s="126"/>
      <c r="V977" s="126"/>
      <c r="W977" s="126"/>
      <c r="X977" s="126"/>
      <c r="Y977" s="126"/>
      <c r="Z977" s="126"/>
    </row>
    <row r="978" ht="15.75" customHeight="1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6"/>
      <c r="N978" s="126"/>
      <c r="O978" s="143"/>
      <c r="P978" s="126"/>
      <c r="Q978" s="126"/>
      <c r="R978" s="126"/>
      <c r="S978" s="126"/>
      <c r="T978" s="126"/>
      <c r="U978" s="126"/>
      <c r="V978" s="126"/>
      <c r="W978" s="126"/>
      <c r="X978" s="126"/>
      <c r="Y978" s="126"/>
      <c r="Z978" s="126"/>
    </row>
    <row r="979" ht="15.75" customHeight="1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6"/>
      <c r="N979" s="126"/>
      <c r="O979" s="143"/>
      <c r="P979" s="126"/>
      <c r="Q979" s="126"/>
      <c r="R979" s="126"/>
      <c r="S979" s="126"/>
      <c r="T979" s="126"/>
      <c r="U979" s="126"/>
      <c r="V979" s="126"/>
      <c r="W979" s="126"/>
      <c r="X979" s="126"/>
      <c r="Y979" s="126"/>
      <c r="Z979" s="126"/>
    </row>
    <row r="980" ht="15.75" customHeight="1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6"/>
      <c r="N980" s="126"/>
      <c r="O980" s="143"/>
      <c r="P980" s="126"/>
      <c r="Q980" s="126"/>
      <c r="R980" s="126"/>
      <c r="S980" s="126"/>
      <c r="T980" s="126"/>
      <c r="U980" s="126"/>
      <c r="V980" s="126"/>
      <c r="W980" s="126"/>
      <c r="X980" s="126"/>
      <c r="Y980" s="126"/>
      <c r="Z980" s="126"/>
    </row>
    <row r="981" ht="15.75" customHeight="1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6"/>
      <c r="N981" s="126"/>
      <c r="O981" s="143"/>
      <c r="P981" s="126"/>
      <c r="Q981" s="126"/>
      <c r="R981" s="126"/>
      <c r="S981" s="126"/>
      <c r="T981" s="126"/>
      <c r="U981" s="126"/>
      <c r="V981" s="126"/>
      <c r="W981" s="126"/>
      <c r="X981" s="126"/>
      <c r="Y981" s="126"/>
      <c r="Z981" s="126"/>
    </row>
    <row r="982" ht="15.75" customHeight="1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6"/>
      <c r="N982" s="126"/>
      <c r="O982" s="143"/>
      <c r="P982" s="126"/>
      <c r="Q982" s="126"/>
      <c r="R982" s="126"/>
      <c r="S982" s="126"/>
      <c r="T982" s="126"/>
      <c r="U982" s="126"/>
      <c r="V982" s="126"/>
      <c r="W982" s="126"/>
      <c r="X982" s="126"/>
      <c r="Y982" s="126"/>
      <c r="Z982" s="126"/>
    </row>
    <row r="983" ht="15.75" customHeight="1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6"/>
      <c r="N983" s="126"/>
      <c r="O983" s="143"/>
      <c r="P983" s="126"/>
      <c r="Q983" s="126"/>
      <c r="R983" s="126"/>
      <c r="S983" s="126"/>
      <c r="T983" s="126"/>
      <c r="U983" s="126"/>
      <c r="V983" s="126"/>
      <c r="W983" s="126"/>
      <c r="X983" s="126"/>
      <c r="Y983" s="126"/>
      <c r="Z983" s="126"/>
    </row>
    <row r="984" ht="15.75" customHeight="1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6"/>
      <c r="N984" s="126"/>
      <c r="O984" s="143"/>
      <c r="P984" s="126"/>
      <c r="Q984" s="126"/>
      <c r="R984" s="126"/>
      <c r="S984" s="126"/>
      <c r="T984" s="126"/>
      <c r="U984" s="126"/>
      <c r="V984" s="126"/>
      <c r="W984" s="126"/>
      <c r="X984" s="126"/>
      <c r="Y984" s="126"/>
      <c r="Z984" s="126"/>
    </row>
    <row r="985" ht="15.75" customHeight="1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6"/>
      <c r="N985" s="126"/>
      <c r="O985" s="143"/>
      <c r="P985" s="126"/>
      <c r="Q985" s="126"/>
      <c r="R985" s="126"/>
      <c r="S985" s="126"/>
      <c r="T985" s="126"/>
      <c r="U985" s="126"/>
      <c r="V985" s="126"/>
      <c r="W985" s="126"/>
      <c r="X985" s="126"/>
      <c r="Y985" s="126"/>
      <c r="Z985" s="126"/>
    </row>
    <row r="986" ht="15.75" customHeight="1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6"/>
      <c r="N986" s="126"/>
      <c r="O986" s="143"/>
      <c r="P986" s="126"/>
      <c r="Q986" s="126"/>
      <c r="R986" s="126"/>
      <c r="S986" s="126"/>
      <c r="T986" s="126"/>
      <c r="U986" s="126"/>
      <c r="V986" s="126"/>
      <c r="W986" s="126"/>
      <c r="X986" s="126"/>
      <c r="Y986" s="126"/>
      <c r="Z986" s="126"/>
    </row>
    <row r="987" ht="15.75" customHeight="1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6"/>
      <c r="N987" s="126"/>
      <c r="O987" s="143"/>
      <c r="P987" s="126"/>
      <c r="Q987" s="126"/>
      <c r="R987" s="126"/>
      <c r="S987" s="126"/>
      <c r="T987" s="126"/>
      <c r="U987" s="126"/>
      <c r="V987" s="126"/>
      <c r="W987" s="126"/>
      <c r="X987" s="126"/>
      <c r="Y987" s="126"/>
      <c r="Z987" s="126"/>
    </row>
    <row r="988" ht="15.75" customHeight="1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6"/>
      <c r="N988" s="126"/>
      <c r="O988" s="143"/>
      <c r="P988" s="126"/>
      <c r="Q988" s="126"/>
      <c r="R988" s="126"/>
      <c r="S988" s="126"/>
      <c r="T988" s="126"/>
      <c r="U988" s="126"/>
      <c r="V988" s="126"/>
      <c r="W988" s="126"/>
      <c r="X988" s="126"/>
      <c r="Y988" s="126"/>
      <c r="Z988" s="126"/>
    </row>
    <row r="989" ht="15.75" customHeight="1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6"/>
      <c r="N989" s="126"/>
      <c r="O989" s="143"/>
      <c r="P989" s="126"/>
      <c r="Q989" s="126"/>
      <c r="R989" s="126"/>
      <c r="S989" s="126"/>
      <c r="T989" s="126"/>
      <c r="U989" s="126"/>
      <c r="V989" s="126"/>
      <c r="W989" s="126"/>
      <c r="X989" s="126"/>
      <c r="Y989" s="126"/>
      <c r="Z989" s="126"/>
    </row>
    <row r="990" ht="15.75" customHeight="1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6"/>
      <c r="N990" s="126"/>
      <c r="O990" s="143"/>
      <c r="P990" s="126"/>
      <c r="Q990" s="126"/>
      <c r="R990" s="126"/>
      <c r="S990" s="126"/>
      <c r="T990" s="126"/>
      <c r="U990" s="126"/>
      <c r="V990" s="126"/>
      <c r="W990" s="126"/>
      <c r="X990" s="126"/>
      <c r="Y990" s="126"/>
      <c r="Z990" s="126"/>
    </row>
    <row r="991" ht="15.75" customHeight="1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6"/>
      <c r="N991" s="126"/>
      <c r="O991" s="143"/>
      <c r="P991" s="126"/>
      <c r="Q991" s="126"/>
      <c r="R991" s="126"/>
      <c r="S991" s="126"/>
      <c r="T991" s="126"/>
      <c r="U991" s="126"/>
      <c r="V991" s="126"/>
      <c r="W991" s="126"/>
      <c r="X991" s="126"/>
      <c r="Y991" s="126"/>
      <c r="Z991" s="126"/>
    </row>
    <row r="992" ht="15.75" customHeight="1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6"/>
      <c r="N992" s="126"/>
      <c r="O992" s="143"/>
      <c r="P992" s="126"/>
      <c r="Q992" s="126"/>
      <c r="R992" s="126"/>
      <c r="S992" s="126"/>
      <c r="T992" s="126"/>
      <c r="U992" s="126"/>
      <c r="V992" s="126"/>
      <c r="W992" s="126"/>
      <c r="X992" s="126"/>
      <c r="Y992" s="126"/>
      <c r="Z992" s="126"/>
    </row>
    <row r="993" ht="15.75" customHeight="1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6"/>
      <c r="N993" s="126"/>
      <c r="O993" s="143"/>
      <c r="P993" s="126"/>
      <c r="Q993" s="126"/>
      <c r="R993" s="126"/>
      <c r="S993" s="126"/>
      <c r="T993" s="126"/>
      <c r="U993" s="126"/>
      <c r="V993" s="126"/>
      <c r="W993" s="126"/>
      <c r="X993" s="126"/>
      <c r="Y993" s="126"/>
      <c r="Z993" s="126"/>
    </row>
    <row r="994" ht="15.75" customHeight="1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6"/>
      <c r="N994" s="126"/>
      <c r="O994" s="143"/>
      <c r="P994" s="126"/>
      <c r="Q994" s="126"/>
      <c r="R994" s="126"/>
      <c r="S994" s="126"/>
      <c r="T994" s="126"/>
      <c r="U994" s="126"/>
      <c r="V994" s="126"/>
      <c r="W994" s="126"/>
      <c r="X994" s="126"/>
      <c r="Y994" s="126"/>
      <c r="Z994" s="126"/>
    </row>
    <row r="995" ht="15.75" customHeight="1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6"/>
      <c r="N995" s="126"/>
      <c r="O995" s="143"/>
      <c r="P995" s="126"/>
      <c r="Q995" s="126"/>
      <c r="R995" s="126"/>
      <c r="S995" s="126"/>
      <c r="T995" s="126"/>
      <c r="U995" s="126"/>
      <c r="V995" s="126"/>
      <c r="W995" s="126"/>
      <c r="X995" s="126"/>
      <c r="Y995" s="126"/>
      <c r="Z995" s="126"/>
    </row>
    <row r="996" ht="15.75" customHeight="1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6"/>
      <c r="N996" s="126"/>
      <c r="O996" s="143"/>
      <c r="P996" s="126"/>
      <c r="Q996" s="126"/>
      <c r="R996" s="126"/>
      <c r="S996" s="126"/>
      <c r="T996" s="126"/>
      <c r="U996" s="126"/>
      <c r="V996" s="126"/>
      <c r="W996" s="126"/>
      <c r="X996" s="126"/>
      <c r="Y996" s="126"/>
      <c r="Z996" s="126"/>
    </row>
    <row r="997" ht="15.75" customHeight="1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6"/>
      <c r="N997" s="126"/>
      <c r="O997" s="143"/>
      <c r="P997" s="126"/>
      <c r="Q997" s="126"/>
      <c r="R997" s="126"/>
      <c r="S997" s="126"/>
      <c r="T997" s="126"/>
      <c r="U997" s="126"/>
      <c r="V997" s="126"/>
      <c r="W997" s="126"/>
      <c r="X997" s="126"/>
      <c r="Y997" s="126"/>
      <c r="Z997" s="126"/>
    </row>
    <row r="998" ht="15.75" customHeight="1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6"/>
      <c r="N998" s="126"/>
      <c r="O998" s="143"/>
      <c r="P998" s="126"/>
      <c r="Q998" s="126"/>
      <c r="R998" s="126"/>
      <c r="S998" s="126"/>
      <c r="T998" s="126"/>
      <c r="U998" s="126"/>
      <c r="V998" s="126"/>
      <c r="W998" s="126"/>
      <c r="X998" s="126"/>
      <c r="Y998" s="126"/>
      <c r="Z998" s="126"/>
    </row>
    <row r="999" ht="15.75" customHeight="1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6"/>
      <c r="N999" s="126"/>
      <c r="O999" s="143"/>
      <c r="P999" s="126"/>
      <c r="Q999" s="126"/>
      <c r="R999" s="126"/>
      <c r="S999" s="126"/>
      <c r="T999" s="126"/>
      <c r="U999" s="126"/>
      <c r="V999" s="126"/>
      <c r="W999" s="126"/>
      <c r="X999" s="126"/>
      <c r="Y999" s="126"/>
      <c r="Z999" s="126"/>
    </row>
  </sheetData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74EA7"/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55.29"/>
    <col customWidth="1" min="2" max="3" width="13.0"/>
    <col customWidth="1" min="4" max="8" width="14.14"/>
    <col customWidth="1" min="9" max="10" width="13.86"/>
    <col customWidth="1" min="11" max="11" width="16.71"/>
    <col customWidth="1" min="13" max="13" width="16.14"/>
    <col customWidth="1" min="14" max="14" width="15.86"/>
    <col customWidth="1" min="15" max="15" width="3.43"/>
    <col customWidth="1" min="16" max="16" width="15.71"/>
    <col customWidth="1" min="17" max="17" width="3.86"/>
    <col customWidth="1" min="18" max="18" width="11.14"/>
    <col customWidth="1" min="19" max="19" width="10.0"/>
    <col customWidth="1" min="20" max="25" width="8.86"/>
    <col customWidth="1" min="26" max="26" width="12.0"/>
    <col customWidth="1" min="27" max="27" width="10.43"/>
    <col customWidth="1" min="28" max="28" width="11.43"/>
    <col customWidth="1" min="29" max="29" width="10.43"/>
  </cols>
  <sheetData>
    <row r="1" ht="15.75" customHeight="1">
      <c r="B1" s="56" t="s">
        <v>195</v>
      </c>
      <c r="C1" s="57">
        <v>700.0</v>
      </c>
      <c r="D1" s="3"/>
      <c r="E1" s="56" t="s">
        <v>108</v>
      </c>
      <c r="F1" s="58">
        <v>175.0</v>
      </c>
      <c r="G1" s="10" t="s">
        <v>109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ht="15.75" customHeight="1">
      <c r="A2" s="56"/>
      <c r="B2" s="59"/>
      <c r="C2" s="10"/>
      <c r="D2" s="3"/>
      <c r="E2" s="3"/>
      <c r="F2" s="6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ht="15.75" customHeight="1">
      <c r="A3" s="61" t="s">
        <v>196</v>
      </c>
      <c r="B3" s="62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</row>
    <row r="4" ht="15.75" customHeight="1">
      <c r="A4" s="64"/>
      <c r="B4" s="65" t="s">
        <v>111</v>
      </c>
      <c r="C4" s="3">
        <v>40.0</v>
      </c>
      <c r="D4" s="3">
        <v>40.0</v>
      </c>
      <c r="E4" s="3">
        <v>40.0</v>
      </c>
      <c r="F4" s="3">
        <v>50.0</v>
      </c>
      <c r="G4" s="3">
        <v>50.0</v>
      </c>
      <c r="H4" s="3">
        <v>50.0</v>
      </c>
      <c r="I4" s="3">
        <v>65.0</v>
      </c>
      <c r="J4" s="3">
        <v>75.0</v>
      </c>
      <c r="K4" s="3">
        <v>75.0</v>
      </c>
      <c r="L4" s="3">
        <v>75.0</v>
      </c>
      <c r="M4" s="3">
        <v>70.0</v>
      </c>
      <c r="N4" s="3">
        <v>70.0</v>
      </c>
      <c r="O4" s="3"/>
      <c r="P4" s="66">
        <f>SUM(C4:N4)</f>
        <v>700</v>
      </c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ht="15.75" customHeight="1">
      <c r="A5" s="67" t="s">
        <v>112</v>
      </c>
      <c r="B5" s="68" t="s">
        <v>113</v>
      </c>
      <c r="C5" s="69" t="s">
        <v>114</v>
      </c>
      <c r="D5" s="70" t="s">
        <v>115</v>
      </c>
      <c r="E5" s="70" t="s">
        <v>116</v>
      </c>
      <c r="F5" s="70" t="s">
        <v>117</v>
      </c>
      <c r="G5" s="70" t="s">
        <v>118</v>
      </c>
      <c r="H5" s="70" t="s">
        <v>119</v>
      </c>
      <c r="I5" s="70" t="s">
        <v>120</v>
      </c>
      <c r="J5" s="70" t="s">
        <v>121</v>
      </c>
      <c r="K5" s="70" t="s">
        <v>122</v>
      </c>
      <c r="L5" s="70" t="s">
        <v>123</v>
      </c>
      <c r="M5" s="70" t="s">
        <v>124</v>
      </c>
      <c r="N5" s="70" t="s">
        <v>125</v>
      </c>
      <c r="O5" s="71"/>
      <c r="P5" s="72"/>
      <c r="Q5" s="71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</row>
    <row r="6" ht="15.75" customHeight="1">
      <c r="A6" s="74" t="s">
        <v>126</v>
      </c>
      <c r="B6" s="75"/>
      <c r="C6" s="76" t="s">
        <v>127</v>
      </c>
      <c r="D6" s="77" t="s">
        <v>128</v>
      </c>
      <c r="E6" s="77" t="s">
        <v>129</v>
      </c>
      <c r="F6" s="77" t="s">
        <v>130</v>
      </c>
      <c r="G6" s="77" t="s">
        <v>131</v>
      </c>
      <c r="H6" s="77" t="s">
        <v>132</v>
      </c>
      <c r="I6" s="77" t="s">
        <v>133</v>
      </c>
      <c r="J6" s="77" t="s">
        <v>134</v>
      </c>
      <c r="K6" s="77" t="s">
        <v>135</v>
      </c>
      <c r="L6" s="77" t="s">
        <v>136</v>
      </c>
      <c r="M6" s="77" t="s">
        <v>137</v>
      </c>
      <c r="N6" s="78" t="s">
        <v>138</v>
      </c>
      <c r="O6" s="79"/>
      <c r="P6" s="80" t="s">
        <v>139</v>
      </c>
      <c r="Q6" s="79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ht="15.75" customHeight="1">
      <c r="A7" s="81" t="s">
        <v>140</v>
      </c>
      <c r="B7" s="82"/>
      <c r="C7" s="83">
        <f t="shared" ref="C7:N7" si="1">$F$1*C4</f>
        <v>7000</v>
      </c>
      <c r="D7" s="84">
        <f t="shared" si="1"/>
        <v>7000</v>
      </c>
      <c r="E7" s="84">
        <f t="shared" si="1"/>
        <v>7000</v>
      </c>
      <c r="F7" s="84">
        <f t="shared" si="1"/>
        <v>8750</v>
      </c>
      <c r="G7" s="84">
        <f t="shared" si="1"/>
        <v>8750</v>
      </c>
      <c r="H7" s="84">
        <f t="shared" si="1"/>
        <v>8750</v>
      </c>
      <c r="I7" s="84">
        <f t="shared" si="1"/>
        <v>11375</v>
      </c>
      <c r="J7" s="84">
        <f t="shared" si="1"/>
        <v>13125</v>
      </c>
      <c r="K7" s="84">
        <f t="shared" si="1"/>
        <v>13125</v>
      </c>
      <c r="L7" s="84">
        <f t="shared" si="1"/>
        <v>13125</v>
      </c>
      <c r="M7" s="84">
        <f t="shared" si="1"/>
        <v>12250</v>
      </c>
      <c r="N7" s="85">
        <f t="shared" si="1"/>
        <v>12250</v>
      </c>
      <c r="O7" s="86"/>
      <c r="P7" s="87">
        <f t="shared" ref="P7:P9" si="2">SUM(C7:N7)</f>
        <v>122500</v>
      </c>
      <c r="Q7" s="79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ht="15.75" customHeight="1">
      <c r="A8" s="81" t="s">
        <v>141</v>
      </c>
      <c r="B8" s="82"/>
      <c r="C8" s="82">
        <v>0.0</v>
      </c>
      <c r="D8" s="88">
        <v>0.0</v>
      </c>
      <c r="E8" s="88">
        <v>0.0</v>
      </c>
      <c r="F8" s="88">
        <v>0.0</v>
      </c>
      <c r="G8" s="88">
        <v>0.0</v>
      </c>
      <c r="H8" s="88">
        <v>0.0</v>
      </c>
      <c r="I8" s="88">
        <v>0.0</v>
      </c>
      <c r="J8" s="88">
        <v>0.0</v>
      </c>
      <c r="K8" s="88">
        <v>0.0</v>
      </c>
      <c r="L8" s="88">
        <v>0.0</v>
      </c>
      <c r="M8" s="88">
        <v>0.0</v>
      </c>
      <c r="N8" s="89">
        <v>0.0</v>
      </c>
      <c r="O8" s="86"/>
      <c r="P8" s="87">
        <f t="shared" si="2"/>
        <v>0</v>
      </c>
      <c r="Q8" s="79"/>
      <c r="R8" s="90"/>
    </row>
    <row r="9" ht="15.75" customHeight="1">
      <c r="A9" s="81" t="s">
        <v>142</v>
      </c>
      <c r="B9" s="82"/>
      <c r="C9" s="82">
        <v>0.0</v>
      </c>
      <c r="D9" s="88">
        <v>0.0</v>
      </c>
      <c r="E9" s="88">
        <v>0.0</v>
      </c>
      <c r="F9" s="88">
        <v>0.0</v>
      </c>
      <c r="G9" s="88">
        <v>0.0</v>
      </c>
      <c r="H9" s="88">
        <v>0.0</v>
      </c>
      <c r="I9" s="88">
        <v>0.0</v>
      </c>
      <c r="J9" s="88">
        <v>0.0</v>
      </c>
      <c r="K9" s="88">
        <v>0.0</v>
      </c>
      <c r="L9" s="88">
        <v>0.0</v>
      </c>
      <c r="M9" s="88">
        <v>0.0</v>
      </c>
      <c r="N9" s="89">
        <v>0.0</v>
      </c>
      <c r="O9" s="86"/>
      <c r="P9" s="87">
        <f t="shared" si="2"/>
        <v>0</v>
      </c>
      <c r="Q9" s="79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ht="15.75" customHeight="1">
      <c r="A10" s="91" t="s">
        <v>143</v>
      </c>
      <c r="B10" s="92"/>
      <c r="C10" s="92">
        <f>'Cash Flow - Year 1'!N39</f>
        <v>25172</v>
      </c>
      <c r="D10" s="93">
        <f t="shared" ref="D10:N10" si="3">C39</f>
        <v>22974.66667</v>
      </c>
      <c r="E10" s="93">
        <f t="shared" si="3"/>
        <v>20777.33333</v>
      </c>
      <c r="F10" s="93">
        <f t="shared" si="3"/>
        <v>18580</v>
      </c>
      <c r="G10" s="93">
        <f t="shared" si="3"/>
        <v>18132.66667</v>
      </c>
      <c r="H10" s="93">
        <f t="shared" si="3"/>
        <v>17685.33333</v>
      </c>
      <c r="I10" s="93">
        <f t="shared" si="3"/>
        <v>17238</v>
      </c>
      <c r="J10" s="93">
        <f t="shared" si="3"/>
        <v>19415.66667</v>
      </c>
      <c r="K10" s="93">
        <f t="shared" si="3"/>
        <v>23343.33333</v>
      </c>
      <c r="L10" s="93">
        <f t="shared" si="3"/>
        <v>27271</v>
      </c>
      <c r="M10" s="93">
        <f t="shared" si="3"/>
        <v>31198.66667</v>
      </c>
      <c r="N10" s="94">
        <f t="shared" si="3"/>
        <v>34251.33333</v>
      </c>
      <c r="O10" s="86"/>
      <c r="P10" s="87"/>
      <c r="Q10" s="79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 ht="15.75" customHeight="1">
      <c r="A11" s="74" t="s">
        <v>144</v>
      </c>
      <c r="B11" s="95"/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9"/>
      <c r="P11" s="100"/>
      <c r="Q11" s="79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 ht="15.75" customHeight="1">
      <c r="A12" s="101" t="s">
        <v>145</v>
      </c>
      <c r="B12" s="83">
        <v>0.0</v>
      </c>
      <c r="C12" s="83">
        <v>0.0</v>
      </c>
      <c r="D12" s="84">
        <f t="shared" ref="D12:N12" si="4">C12</f>
        <v>0</v>
      </c>
      <c r="E12" s="84">
        <f t="shared" si="4"/>
        <v>0</v>
      </c>
      <c r="F12" s="84">
        <f t="shared" si="4"/>
        <v>0</v>
      </c>
      <c r="G12" s="84">
        <f t="shared" si="4"/>
        <v>0</v>
      </c>
      <c r="H12" s="84">
        <f t="shared" si="4"/>
        <v>0</v>
      </c>
      <c r="I12" s="84">
        <f t="shared" si="4"/>
        <v>0</v>
      </c>
      <c r="J12" s="84">
        <f t="shared" si="4"/>
        <v>0</v>
      </c>
      <c r="K12" s="84">
        <f t="shared" si="4"/>
        <v>0</v>
      </c>
      <c r="L12" s="84">
        <f t="shared" si="4"/>
        <v>0</v>
      </c>
      <c r="M12" s="84">
        <f t="shared" si="4"/>
        <v>0</v>
      </c>
      <c r="N12" s="85">
        <f t="shared" si="4"/>
        <v>0</v>
      </c>
      <c r="O12" s="86"/>
      <c r="P12" s="102">
        <f t="shared" ref="P12:P35" si="6">SUM(C12:N12)</f>
        <v>0</v>
      </c>
      <c r="Q12" s="79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 ht="15.75" customHeight="1">
      <c r="A13" s="81" t="s">
        <v>146</v>
      </c>
      <c r="B13" s="82">
        <v>0.0</v>
      </c>
      <c r="C13" s="82">
        <v>0.0</v>
      </c>
      <c r="D13" s="88">
        <f t="shared" ref="D13:N13" si="5">C13</f>
        <v>0</v>
      </c>
      <c r="E13" s="88">
        <f t="shared" si="5"/>
        <v>0</v>
      </c>
      <c r="F13" s="88">
        <f t="shared" si="5"/>
        <v>0</v>
      </c>
      <c r="G13" s="88">
        <f t="shared" si="5"/>
        <v>0</v>
      </c>
      <c r="H13" s="88">
        <f t="shared" si="5"/>
        <v>0</v>
      </c>
      <c r="I13" s="88">
        <f t="shared" si="5"/>
        <v>0</v>
      </c>
      <c r="J13" s="88">
        <f t="shared" si="5"/>
        <v>0</v>
      </c>
      <c r="K13" s="88">
        <f t="shared" si="5"/>
        <v>0</v>
      </c>
      <c r="L13" s="88">
        <f t="shared" si="5"/>
        <v>0</v>
      </c>
      <c r="M13" s="88">
        <f t="shared" si="5"/>
        <v>0</v>
      </c>
      <c r="N13" s="89">
        <f t="shared" si="5"/>
        <v>0</v>
      </c>
      <c r="O13" s="86"/>
      <c r="P13" s="102">
        <f t="shared" si="6"/>
        <v>0</v>
      </c>
      <c r="Q13" s="79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 ht="15.75" customHeight="1">
      <c r="A14" s="81" t="s">
        <v>147</v>
      </c>
      <c r="B14" s="82">
        <v>0.0</v>
      </c>
      <c r="C14" s="82">
        <v>0.0</v>
      </c>
      <c r="D14" s="88">
        <f t="shared" ref="D14:N14" si="7">C14</f>
        <v>0</v>
      </c>
      <c r="E14" s="88">
        <f t="shared" si="7"/>
        <v>0</v>
      </c>
      <c r="F14" s="88">
        <f t="shared" si="7"/>
        <v>0</v>
      </c>
      <c r="G14" s="88">
        <f t="shared" si="7"/>
        <v>0</v>
      </c>
      <c r="H14" s="88">
        <f t="shared" si="7"/>
        <v>0</v>
      </c>
      <c r="I14" s="88">
        <f t="shared" si="7"/>
        <v>0</v>
      </c>
      <c r="J14" s="88">
        <f t="shared" si="7"/>
        <v>0</v>
      </c>
      <c r="K14" s="88">
        <f t="shared" si="7"/>
        <v>0</v>
      </c>
      <c r="L14" s="88">
        <f t="shared" si="7"/>
        <v>0</v>
      </c>
      <c r="M14" s="88">
        <f t="shared" si="7"/>
        <v>0</v>
      </c>
      <c r="N14" s="89">
        <f t="shared" si="7"/>
        <v>0</v>
      </c>
      <c r="O14" s="86"/>
      <c r="P14" s="102">
        <f t="shared" si="6"/>
        <v>0</v>
      </c>
      <c r="Q14" s="103"/>
      <c r="R14" s="104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ht="15.75" customHeight="1">
      <c r="A15" s="81" t="s">
        <v>148</v>
      </c>
      <c r="B15" s="82">
        <f>(Assumptions!B14+Assumptions!B15)*0.5</f>
        <v>72800</v>
      </c>
      <c r="C15" s="82">
        <f t="shared" ref="C15:N15" si="8">$B$15/12</f>
        <v>6066.666667</v>
      </c>
      <c r="D15" s="88">
        <f t="shared" si="8"/>
        <v>6066.666667</v>
      </c>
      <c r="E15" s="88">
        <f t="shared" si="8"/>
        <v>6066.666667</v>
      </c>
      <c r="F15" s="88">
        <f t="shared" si="8"/>
        <v>6066.666667</v>
      </c>
      <c r="G15" s="88">
        <f t="shared" si="8"/>
        <v>6066.666667</v>
      </c>
      <c r="H15" s="88">
        <f t="shared" si="8"/>
        <v>6066.666667</v>
      </c>
      <c r="I15" s="88">
        <f t="shared" si="8"/>
        <v>6066.666667</v>
      </c>
      <c r="J15" s="88">
        <f t="shared" si="8"/>
        <v>6066.666667</v>
      </c>
      <c r="K15" s="88">
        <f t="shared" si="8"/>
        <v>6066.666667</v>
      </c>
      <c r="L15" s="88">
        <f t="shared" si="8"/>
        <v>6066.666667</v>
      </c>
      <c r="M15" s="88">
        <f t="shared" si="8"/>
        <v>6066.666667</v>
      </c>
      <c r="N15" s="89">
        <f t="shared" si="8"/>
        <v>6066.666667</v>
      </c>
      <c r="O15" s="86"/>
      <c r="P15" s="102">
        <f t="shared" si="6"/>
        <v>72800</v>
      </c>
      <c r="Q15" s="103"/>
      <c r="R15" s="105" t="s">
        <v>149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 ht="15.75" customHeight="1">
      <c r="A16" s="81" t="s">
        <v>150</v>
      </c>
      <c r="B16" s="82">
        <f>Assumptions!B17*0.5</f>
        <v>20228</v>
      </c>
      <c r="C16" s="82">
        <f t="shared" ref="C16:N16" si="9">$B$16/12</f>
        <v>1685.666667</v>
      </c>
      <c r="D16" s="88">
        <f t="shared" si="9"/>
        <v>1685.666667</v>
      </c>
      <c r="E16" s="88">
        <f t="shared" si="9"/>
        <v>1685.666667</v>
      </c>
      <c r="F16" s="88">
        <f t="shared" si="9"/>
        <v>1685.666667</v>
      </c>
      <c r="G16" s="88">
        <f t="shared" si="9"/>
        <v>1685.666667</v>
      </c>
      <c r="H16" s="88">
        <f t="shared" si="9"/>
        <v>1685.666667</v>
      </c>
      <c r="I16" s="88">
        <f t="shared" si="9"/>
        <v>1685.666667</v>
      </c>
      <c r="J16" s="88">
        <f t="shared" si="9"/>
        <v>1685.666667</v>
      </c>
      <c r="K16" s="88">
        <f t="shared" si="9"/>
        <v>1685.666667</v>
      </c>
      <c r="L16" s="88">
        <f t="shared" si="9"/>
        <v>1685.666667</v>
      </c>
      <c r="M16" s="88">
        <f t="shared" si="9"/>
        <v>1685.666667</v>
      </c>
      <c r="N16" s="89">
        <f t="shared" si="9"/>
        <v>1685.666667</v>
      </c>
      <c r="O16" s="86"/>
      <c r="P16" s="102">
        <f t="shared" si="6"/>
        <v>20228</v>
      </c>
      <c r="Q16" s="103"/>
      <c r="R16" s="105" t="s">
        <v>151</v>
      </c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ht="15.75" customHeight="1">
      <c r="A17" s="81" t="s">
        <v>152</v>
      </c>
      <c r="B17" s="82">
        <v>0.0</v>
      </c>
      <c r="C17" s="82">
        <v>0.0</v>
      </c>
      <c r="D17" s="88">
        <f t="shared" ref="D17:N17" si="10">C17</f>
        <v>0</v>
      </c>
      <c r="E17" s="88">
        <f t="shared" si="10"/>
        <v>0</v>
      </c>
      <c r="F17" s="88">
        <f t="shared" si="10"/>
        <v>0</v>
      </c>
      <c r="G17" s="88">
        <f t="shared" si="10"/>
        <v>0</v>
      </c>
      <c r="H17" s="88">
        <f t="shared" si="10"/>
        <v>0</v>
      </c>
      <c r="I17" s="88">
        <f t="shared" si="10"/>
        <v>0</v>
      </c>
      <c r="J17" s="88">
        <f t="shared" si="10"/>
        <v>0</v>
      </c>
      <c r="K17" s="88">
        <f t="shared" si="10"/>
        <v>0</v>
      </c>
      <c r="L17" s="88">
        <f t="shared" si="10"/>
        <v>0</v>
      </c>
      <c r="M17" s="88">
        <f t="shared" si="10"/>
        <v>0</v>
      </c>
      <c r="N17" s="89">
        <f t="shared" si="10"/>
        <v>0</v>
      </c>
      <c r="O17" s="86"/>
      <c r="P17" s="102">
        <f t="shared" si="6"/>
        <v>0</v>
      </c>
      <c r="Q17" s="103"/>
      <c r="R17" s="104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</row>
    <row r="18" ht="15.75" customHeight="1">
      <c r="A18" s="81" t="s">
        <v>153</v>
      </c>
      <c r="B18" s="82">
        <v>0.0</v>
      </c>
      <c r="C18" s="82">
        <v>0.0</v>
      </c>
      <c r="D18" s="88">
        <f t="shared" ref="D18:N18" si="11">C18</f>
        <v>0</v>
      </c>
      <c r="E18" s="88">
        <f t="shared" si="11"/>
        <v>0</v>
      </c>
      <c r="F18" s="88">
        <f t="shared" si="11"/>
        <v>0</v>
      </c>
      <c r="G18" s="88">
        <f t="shared" si="11"/>
        <v>0</v>
      </c>
      <c r="H18" s="88">
        <f t="shared" si="11"/>
        <v>0</v>
      </c>
      <c r="I18" s="88">
        <f t="shared" si="11"/>
        <v>0</v>
      </c>
      <c r="J18" s="88">
        <f t="shared" si="11"/>
        <v>0</v>
      </c>
      <c r="K18" s="88">
        <f t="shared" si="11"/>
        <v>0</v>
      </c>
      <c r="L18" s="88">
        <f t="shared" si="11"/>
        <v>0</v>
      </c>
      <c r="M18" s="88">
        <f t="shared" si="11"/>
        <v>0</v>
      </c>
      <c r="N18" s="89">
        <f t="shared" si="11"/>
        <v>0</v>
      </c>
      <c r="O18" s="86"/>
      <c r="P18" s="102">
        <f t="shared" si="6"/>
        <v>0</v>
      </c>
      <c r="Q18" s="79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 ht="15.75" customHeight="1">
      <c r="A19" s="81" t="s">
        <v>154</v>
      </c>
      <c r="B19" s="82">
        <v>0.0</v>
      </c>
      <c r="C19" s="82">
        <v>0.0</v>
      </c>
      <c r="D19" s="88">
        <f t="shared" ref="D19:N19" si="12">C19</f>
        <v>0</v>
      </c>
      <c r="E19" s="88">
        <f t="shared" si="12"/>
        <v>0</v>
      </c>
      <c r="F19" s="88">
        <f t="shared" si="12"/>
        <v>0</v>
      </c>
      <c r="G19" s="88">
        <f t="shared" si="12"/>
        <v>0</v>
      </c>
      <c r="H19" s="88">
        <f t="shared" si="12"/>
        <v>0</v>
      </c>
      <c r="I19" s="88">
        <f t="shared" si="12"/>
        <v>0</v>
      </c>
      <c r="J19" s="88">
        <f t="shared" si="12"/>
        <v>0</v>
      </c>
      <c r="K19" s="88">
        <f t="shared" si="12"/>
        <v>0</v>
      </c>
      <c r="L19" s="88">
        <f t="shared" si="12"/>
        <v>0</v>
      </c>
      <c r="M19" s="88">
        <f t="shared" si="12"/>
        <v>0</v>
      </c>
      <c r="N19" s="89">
        <f t="shared" si="12"/>
        <v>0</v>
      </c>
      <c r="O19" s="86"/>
      <c r="P19" s="102">
        <f t="shared" si="6"/>
        <v>0</v>
      </c>
      <c r="Q19" s="79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 ht="15.75" customHeight="1">
      <c r="A20" s="81" t="s">
        <v>155</v>
      </c>
      <c r="B20" s="82">
        <f>(C1/10)*70</f>
        <v>4900</v>
      </c>
      <c r="C20" s="82">
        <f>$B$20/12</f>
        <v>408.3333333</v>
      </c>
      <c r="D20" s="88">
        <f t="shared" ref="D20:N20" si="13">C20</f>
        <v>408.3333333</v>
      </c>
      <c r="E20" s="88">
        <f t="shared" si="13"/>
        <v>408.3333333</v>
      </c>
      <c r="F20" s="88">
        <f t="shared" si="13"/>
        <v>408.3333333</v>
      </c>
      <c r="G20" s="88">
        <f t="shared" si="13"/>
        <v>408.3333333</v>
      </c>
      <c r="H20" s="88">
        <f t="shared" si="13"/>
        <v>408.3333333</v>
      </c>
      <c r="I20" s="88">
        <f t="shared" si="13"/>
        <v>408.3333333</v>
      </c>
      <c r="J20" s="88">
        <f t="shared" si="13"/>
        <v>408.3333333</v>
      </c>
      <c r="K20" s="88">
        <f t="shared" si="13"/>
        <v>408.3333333</v>
      </c>
      <c r="L20" s="88">
        <f t="shared" si="13"/>
        <v>408.3333333</v>
      </c>
      <c r="M20" s="88">
        <f t="shared" si="13"/>
        <v>408.3333333</v>
      </c>
      <c r="N20" s="89">
        <f t="shared" si="13"/>
        <v>408.3333333</v>
      </c>
      <c r="O20" s="86"/>
      <c r="P20" s="102">
        <f t="shared" si="6"/>
        <v>4900</v>
      </c>
      <c r="Q20" s="79"/>
      <c r="R20" s="106" t="s">
        <v>156</v>
      </c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 ht="15.75" customHeight="1">
      <c r="A21" s="81" t="s">
        <v>157</v>
      </c>
      <c r="B21" s="82">
        <f>Assumptions!B51</f>
        <v>500</v>
      </c>
      <c r="C21" s="82">
        <f>500/12</f>
        <v>41.66666667</v>
      </c>
      <c r="D21" s="88">
        <f t="shared" ref="D21:N21" si="14">C21</f>
        <v>41.66666667</v>
      </c>
      <c r="E21" s="88">
        <f t="shared" si="14"/>
        <v>41.66666667</v>
      </c>
      <c r="F21" s="88">
        <f t="shared" si="14"/>
        <v>41.66666667</v>
      </c>
      <c r="G21" s="88">
        <f t="shared" si="14"/>
        <v>41.66666667</v>
      </c>
      <c r="H21" s="88">
        <f t="shared" si="14"/>
        <v>41.66666667</v>
      </c>
      <c r="I21" s="88">
        <f t="shared" si="14"/>
        <v>41.66666667</v>
      </c>
      <c r="J21" s="88">
        <f t="shared" si="14"/>
        <v>41.66666667</v>
      </c>
      <c r="K21" s="88">
        <f t="shared" si="14"/>
        <v>41.66666667</v>
      </c>
      <c r="L21" s="88">
        <f t="shared" si="14"/>
        <v>41.66666667</v>
      </c>
      <c r="M21" s="88">
        <f t="shared" si="14"/>
        <v>41.66666667</v>
      </c>
      <c r="N21" s="89">
        <f t="shared" si="14"/>
        <v>41.66666667</v>
      </c>
      <c r="O21" s="86"/>
      <c r="P21" s="102">
        <f t="shared" si="6"/>
        <v>500</v>
      </c>
      <c r="Q21" s="79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ht="15.75" customHeight="1">
      <c r="A22" s="81" t="s">
        <v>158</v>
      </c>
      <c r="B22" s="82">
        <v>0.0</v>
      </c>
      <c r="C22" s="82">
        <v>0.0</v>
      </c>
      <c r="D22" s="88">
        <f t="shared" ref="D22:N22" si="15">C22</f>
        <v>0</v>
      </c>
      <c r="E22" s="88">
        <f t="shared" si="15"/>
        <v>0</v>
      </c>
      <c r="F22" s="88">
        <f t="shared" si="15"/>
        <v>0</v>
      </c>
      <c r="G22" s="88">
        <f t="shared" si="15"/>
        <v>0</v>
      </c>
      <c r="H22" s="88">
        <f t="shared" si="15"/>
        <v>0</v>
      </c>
      <c r="I22" s="88">
        <f t="shared" si="15"/>
        <v>0</v>
      </c>
      <c r="J22" s="88">
        <f t="shared" si="15"/>
        <v>0</v>
      </c>
      <c r="K22" s="88">
        <f t="shared" si="15"/>
        <v>0</v>
      </c>
      <c r="L22" s="88">
        <f t="shared" si="15"/>
        <v>0</v>
      </c>
      <c r="M22" s="88">
        <f t="shared" si="15"/>
        <v>0</v>
      </c>
      <c r="N22" s="89">
        <f t="shared" si="15"/>
        <v>0</v>
      </c>
      <c r="O22" s="86"/>
      <c r="P22" s="102">
        <f t="shared" si="6"/>
        <v>0</v>
      </c>
      <c r="Q22" s="79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 ht="15.75" customHeight="1">
      <c r="A23" s="81" t="s">
        <v>159</v>
      </c>
      <c r="B23" s="82">
        <f>Assumptions!B41*0.7</f>
        <v>5040</v>
      </c>
      <c r="C23" s="82">
        <f t="shared" ref="C23:N23" si="16">$B$23/12</f>
        <v>420</v>
      </c>
      <c r="D23" s="88">
        <f t="shared" si="16"/>
        <v>420</v>
      </c>
      <c r="E23" s="88">
        <f t="shared" si="16"/>
        <v>420</v>
      </c>
      <c r="F23" s="88">
        <f t="shared" si="16"/>
        <v>420</v>
      </c>
      <c r="G23" s="88">
        <f t="shared" si="16"/>
        <v>420</v>
      </c>
      <c r="H23" s="88">
        <f t="shared" si="16"/>
        <v>420</v>
      </c>
      <c r="I23" s="88">
        <f t="shared" si="16"/>
        <v>420</v>
      </c>
      <c r="J23" s="88">
        <f t="shared" si="16"/>
        <v>420</v>
      </c>
      <c r="K23" s="88">
        <f t="shared" si="16"/>
        <v>420</v>
      </c>
      <c r="L23" s="88">
        <f t="shared" si="16"/>
        <v>420</v>
      </c>
      <c r="M23" s="88">
        <f t="shared" si="16"/>
        <v>420</v>
      </c>
      <c r="N23" s="89">
        <f t="shared" si="16"/>
        <v>420</v>
      </c>
      <c r="O23" s="86"/>
      <c r="P23" s="102">
        <f t="shared" si="6"/>
        <v>5040</v>
      </c>
      <c r="Q23" s="79"/>
      <c r="R23" s="3" t="s">
        <v>160</v>
      </c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ht="15.75" customHeight="1">
      <c r="A24" s="81" t="s">
        <v>161</v>
      </c>
      <c r="B24" s="82">
        <f>SUM(Assumptions!B31:B33)</f>
        <v>2000</v>
      </c>
      <c r="C24" s="82">
        <f t="shared" ref="C24:N24" si="17">$B$24/12</f>
        <v>166.6666667</v>
      </c>
      <c r="D24" s="88">
        <f t="shared" si="17"/>
        <v>166.6666667</v>
      </c>
      <c r="E24" s="88">
        <f t="shared" si="17"/>
        <v>166.6666667</v>
      </c>
      <c r="F24" s="88">
        <f t="shared" si="17"/>
        <v>166.6666667</v>
      </c>
      <c r="G24" s="88">
        <f t="shared" si="17"/>
        <v>166.6666667</v>
      </c>
      <c r="H24" s="88">
        <f t="shared" si="17"/>
        <v>166.6666667</v>
      </c>
      <c r="I24" s="88">
        <f t="shared" si="17"/>
        <v>166.6666667</v>
      </c>
      <c r="J24" s="88">
        <f t="shared" si="17"/>
        <v>166.6666667</v>
      </c>
      <c r="K24" s="88">
        <f t="shared" si="17"/>
        <v>166.6666667</v>
      </c>
      <c r="L24" s="88">
        <f t="shared" si="17"/>
        <v>166.6666667</v>
      </c>
      <c r="M24" s="88">
        <f t="shared" si="17"/>
        <v>166.6666667</v>
      </c>
      <c r="N24" s="89">
        <f t="shared" si="17"/>
        <v>166.6666667</v>
      </c>
      <c r="O24" s="86"/>
      <c r="P24" s="102">
        <f t="shared" si="6"/>
        <v>2000</v>
      </c>
      <c r="Q24" s="79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</row>
    <row r="25" ht="15.75" customHeight="1">
      <c r="A25" s="81" t="s">
        <v>162</v>
      </c>
      <c r="B25" s="82">
        <v>0.0</v>
      </c>
      <c r="C25" s="82">
        <v>0.0</v>
      </c>
      <c r="D25" s="88">
        <f t="shared" ref="D25:N25" si="18">C25</f>
        <v>0</v>
      </c>
      <c r="E25" s="88">
        <f t="shared" si="18"/>
        <v>0</v>
      </c>
      <c r="F25" s="88">
        <f t="shared" si="18"/>
        <v>0</v>
      </c>
      <c r="G25" s="88">
        <f t="shared" si="18"/>
        <v>0</v>
      </c>
      <c r="H25" s="88">
        <f t="shared" si="18"/>
        <v>0</v>
      </c>
      <c r="I25" s="88">
        <f t="shared" si="18"/>
        <v>0</v>
      </c>
      <c r="J25" s="88">
        <f t="shared" si="18"/>
        <v>0</v>
      </c>
      <c r="K25" s="88">
        <f t="shared" si="18"/>
        <v>0</v>
      </c>
      <c r="L25" s="88">
        <f t="shared" si="18"/>
        <v>0</v>
      </c>
      <c r="M25" s="88">
        <f t="shared" si="18"/>
        <v>0</v>
      </c>
      <c r="N25" s="89">
        <f t="shared" si="18"/>
        <v>0</v>
      </c>
      <c r="O25" s="86"/>
      <c r="P25" s="102">
        <f t="shared" si="6"/>
        <v>0</v>
      </c>
      <c r="Q25" s="79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 ht="15.75" customHeight="1">
      <c r="A26" s="81" t="s">
        <v>163</v>
      </c>
      <c r="B26" s="82">
        <v>0.0</v>
      </c>
      <c r="C26" s="82">
        <v>0.0</v>
      </c>
      <c r="D26" s="88">
        <f t="shared" ref="D26:N26" si="19">C26</f>
        <v>0</v>
      </c>
      <c r="E26" s="88">
        <f t="shared" si="19"/>
        <v>0</v>
      </c>
      <c r="F26" s="88">
        <f t="shared" si="19"/>
        <v>0</v>
      </c>
      <c r="G26" s="88">
        <f t="shared" si="19"/>
        <v>0</v>
      </c>
      <c r="H26" s="88">
        <f t="shared" si="19"/>
        <v>0</v>
      </c>
      <c r="I26" s="88">
        <f t="shared" si="19"/>
        <v>0</v>
      </c>
      <c r="J26" s="88">
        <f t="shared" si="19"/>
        <v>0</v>
      </c>
      <c r="K26" s="88">
        <f t="shared" si="19"/>
        <v>0</v>
      </c>
      <c r="L26" s="88">
        <f t="shared" si="19"/>
        <v>0</v>
      </c>
      <c r="M26" s="88">
        <f t="shared" si="19"/>
        <v>0</v>
      </c>
      <c r="N26" s="89">
        <f t="shared" si="19"/>
        <v>0</v>
      </c>
      <c r="O26" s="86"/>
      <c r="P26" s="102">
        <f t="shared" si="6"/>
        <v>0</v>
      </c>
      <c r="Q26" s="79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 ht="15.75" customHeight="1">
      <c r="A27" s="81" t="s">
        <v>164</v>
      </c>
      <c r="B27" s="82">
        <v>0.0</v>
      </c>
      <c r="C27" s="82">
        <v>0.0</v>
      </c>
      <c r="D27" s="88">
        <f t="shared" ref="D27:N27" si="20">C27</f>
        <v>0</v>
      </c>
      <c r="E27" s="88">
        <f t="shared" si="20"/>
        <v>0</v>
      </c>
      <c r="F27" s="88">
        <f t="shared" si="20"/>
        <v>0</v>
      </c>
      <c r="G27" s="88">
        <f t="shared" si="20"/>
        <v>0</v>
      </c>
      <c r="H27" s="88">
        <f t="shared" si="20"/>
        <v>0</v>
      </c>
      <c r="I27" s="88">
        <f t="shared" si="20"/>
        <v>0</v>
      </c>
      <c r="J27" s="88">
        <f t="shared" si="20"/>
        <v>0</v>
      </c>
      <c r="K27" s="88">
        <f t="shared" si="20"/>
        <v>0</v>
      </c>
      <c r="L27" s="88">
        <f t="shared" si="20"/>
        <v>0</v>
      </c>
      <c r="M27" s="88">
        <f t="shared" si="20"/>
        <v>0</v>
      </c>
      <c r="N27" s="89">
        <f t="shared" si="20"/>
        <v>0</v>
      </c>
      <c r="O27" s="86"/>
      <c r="P27" s="102">
        <f t="shared" si="6"/>
        <v>0</v>
      </c>
      <c r="Q27" s="79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 ht="15.75" customHeight="1">
      <c r="A28" s="81" t="s">
        <v>75</v>
      </c>
      <c r="B28" s="82">
        <f>Assumptions!B23</f>
        <v>1000</v>
      </c>
      <c r="C28" s="82">
        <f t="shared" ref="C28:N28" si="21">$B$28/12</f>
        <v>83.33333333</v>
      </c>
      <c r="D28" s="88">
        <f t="shared" si="21"/>
        <v>83.33333333</v>
      </c>
      <c r="E28" s="88">
        <f t="shared" si="21"/>
        <v>83.33333333</v>
      </c>
      <c r="F28" s="88">
        <f t="shared" si="21"/>
        <v>83.33333333</v>
      </c>
      <c r="G28" s="88">
        <f t="shared" si="21"/>
        <v>83.33333333</v>
      </c>
      <c r="H28" s="88">
        <f t="shared" si="21"/>
        <v>83.33333333</v>
      </c>
      <c r="I28" s="88">
        <f t="shared" si="21"/>
        <v>83.33333333</v>
      </c>
      <c r="J28" s="88">
        <f t="shared" si="21"/>
        <v>83.33333333</v>
      </c>
      <c r="K28" s="88">
        <f t="shared" si="21"/>
        <v>83.33333333</v>
      </c>
      <c r="L28" s="88">
        <f t="shared" si="21"/>
        <v>83.33333333</v>
      </c>
      <c r="M28" s="88">
        <f t="shared" si="21"/>
        <v>83.33333333</v>
      </c>
      <c r="N28" s="89">
        <f t="shared" si="21"/>
        <v>83.33333333</v>
      </c>
      <c r="O28" s="86"/>
      <c r="P28" s="102">
        <f t="shared" si="6"/>
        <v>1000</v>
      </c>
      <c r="Q28" s="79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 ht="15.75" customHeight="1">
      <c r="A29" s="81" t="s">
        <v>165</v>
      </c>
      <c r="B29" s="82">
        <f>Assumptions!B52</f>
        <v>1500</v>
      </c>
      <c r="C29" s="82">
        <f t="shared" ref="C29:N29" si="22">$B$29/12</f>
        <v>125</v>
      </c>
      <c r="D29" s="88">
        <f t="shared" si="22"/>
        <v>125</v>
      </c>
      <c r="E29" s="88">
        <f t="shared" si="22"/>
        <v>125</v>
      </c>
      <c r="F29" s="88">
        <f t="shared" si="22"/>
        <v>125</v>
      </c>
      <c r="G29" s="88">
        <f t="shared" si="22"/>
        <v>125</v>
      </c>
      <c r="H29" s="88">
        <f t="shared" si="22"/>
        <v>125</v>
      </c>
      <c r="I29" s="88">
        <f t="shared" si="22"/>
        <v>125</v>
      </c>
      <c r="J29" s="88">
        <f t="shared" si="22"/>
        <v>125</v>
      </c>
      <c r="K29" s="88">
        <f t="shared" si="22"/>
        <v>125</v>
      </c>
      <c r="L29" s="88">
        <f t="shared" si="22"/>
        <v>125</v>
      </c>
      <c r="M29" s="88">
        <f t="shared" si="22"/>
        <v>125</v>
      </c>
      <c r="N29" s="89">
        <f t="shared" si="22"/>
        <v>125</v>
      </c>
      <c r="O29" s="86"/>
      <c r="P29" s="102">
        <f t="shared" si="6"/>
        <v>1500</v>
      </c>
      <c r="Q29" s="79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 ht="15.75" customHeight="1">
      <c r="A30" s="81" t="s">
        <v>166</v>
      </c>
      <c r="B30" s="82">
        <v>0.0</v>
      </c>
      <c r="C30" s="82">
        <v>0.0</v>
      </c>
      <c r="D30" s="88">
        <v>0.0</v>
      </c>
      <c r="E30" s="88">
        <v>0.0</v>
      </c>
      <c r="F30" s="88">
        <v>0.0</v>
      </c>
      <c r="G30" s="88">
        <v>0.0</v>
      </c>
      <c r="H30" s="88">
        <v>0.0</v>
      </c>
      <c r="I30" s="88">
        <v>0.0</v>
      </c>
      <c r="J30" s="88">
        <v>0.0</v>
      </c>
      <c r="K30" s="88">
        <v>0.0</v>
      </c>
      <c r="L30" s="88">
        <v>0.0</v>
      </c>
      <c r="M30" s="88">
        <v>0.0</v>
      </c>
      <c r="N30" s="89">
        <v>0.0</v>
      </c>
      <c r="O30" s="86"/>
      <c r="P30" s="102">
        <f t="shared" si="6"/>
        <v>0</v>
      </c>
      <c r="Q30" s="79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 ht="15.75" customHeight="1">
      <c r="A31" s="81" t="s">
        <v>167</v>
      </c>
      <c r="B31" s="82">
        <v>0.0</v>
      </c>
      <c r="C31" s="82">
        <v>0.0</v>
      </c>
      <c r="D31" s="88">
        <v>0.0</v>
      </c>
      <c r="E31" s="88">
        <v>0.0</v>
      </c>
      <c r="F31" s="88">
        <v>0.0</v>
      </c>
      <c r="G31" s="88">
        <v>0.0</v>
      </c>
      <c r="H31" s="88">
        <v>0.0</v>
      </c>
      <c r="I31" s="88">
        <v>0.0</v>
      </c>
      <c r="J31" s="88">
        <v>0.0</v>
      </c>
      <c r="K31" s="88">
        <v>0.0</v>
      </c>
      <c r="L31" s="88">
        <v>0.0</v>
      </c>
      <c r="M31" s="88">
        <v>0.0</v>
      </c>
      <c r="N31" s="89">
        <v>0.0</v>
      </c>
      <c r="O31" s="86"/>
      <c r="P31" s="102">
        <f t="shared" si="6"/>
        <v>0</v>
      </c>
      <c r="Q31" s="79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 ht="15.75" customHeight="1">
      <c r="A32" s="81" t="s">
        <v>82</v>
      </c>
      <c r="B32" s="82">
        <f>Assumptions!B30*0.7</f>
        <v>700</v>
      </c>
      <c r="C32" s="82">
        <f t="shared" ref="C32:N32" si="23">$B$32/12</f>
        <v>58.33333333</v>
      </c>
      <c r="D32" s="88">
        <f t="shared" si="23"/>
        <v>58.33333333</v>
      </c>
      <c r="E32" s="88">
        <f t="shared" si="23"/>
        <v>58.33333333</v>
      </c>
      <c r="F32" s="88">
        <f t="shared" si="23"/>
        <v>58.33333333</v>
      </c>
      <c r="G32" s="88">
        <f t="shared" si="23"/>
        <v>58.33333333</v>
      </c>
      <c r="H32" s="88">
        <f t="shared" si="23"/>
        <v>58.33333333</v>
      </c>
      <c r="I32" s="88">
        <f t="shared" si="23"/>
        <v>58.33333333</v>
      </c>
      <c r="J32" s="88">
        <f t="shared" si="23"/>
        <v>58.33333333</v>
      </c>
      <c r="K32" s="88">
        <f t="shared" si="23"/>
        <v>58.33333333</v>
      </c>
      <c r="L32" s="88">
        <f t="shared" si="23"/>
        <v>58.33333333</v>
      </c>
      <c r="M32" s="88">
        <f t="shared" si="23"/>
        <v>58.33333333</v>
      </c>
      <c r="N32" s="89">
        <f t="shared" si="23"/>
        <v>58.33333333</v>
      </c>
      <c r="O32" s="86"/>
      <c r="P32" s="102">
        <f t="shared" si="6"/>
        <v>700</v>
      </c>
      <c r="Q32" s="79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ht="15.75" customHeight="1">
      <c r="A33" s="81" t="s">
        <v>168</v>
      </c>
      <c r="B33" s="82">
        <f>Assumptions!B55</f>
        <v>500</v>
      </c>
      <c r="C33" s="82">
        <f t="shared" ref="C33:N33" si="24">$B$33/12</f>
        <v>41.66666667</v>
      </c>
      <c r="D33" s="88">
        <f t="shared" si="24"/>
        <v>41.66666667</v>
      </c>
      <c r="E33" s="88">
        <f t="shared" si="24"/>
        <v>41.66666667</v>
      </c>
      <c r="F33" s="88">
        <f t="shared" si="24"/>
        <v>41.66666667</v>
      </c>
      <c r="G33" s="88">
        <f t="shared" si="24"/>
        <v>41.66666667</v>
      </c>
      <c r="H33" s="88">
        <f t="shared" si="24"/>
        <v>41.66666667</v>
      </c>
      <c r="I33" s="88">
        <f t="shared" si="24"/>
        <v>41.66666667</v>
      </c>
      <c r="J33" s="88">
        <f t="shared" si="24"/>
        <v>41.66666667</v>
      </c>
      <c r="K33" s="88">
        <f t="shared" si="24"/>
        <v>41.66666667</v>
      </c>
      <c r="L33" s="88">
        <f t="shared" si="24"/>
        <v>41.66666667</v>
      </c>
      <c r="M33" s="88">
        <f t="shared" si="24"/>
        <v>41.66666667</v>
      </c>
      <c r="N33" s="89">
        <f t="shared" si="24"/>
        <v>41.66666667</v>
      </c>
      <c r="O33" s="86"/>
      <c r="P33" s="102">
        <f t="shared" si="6"/>
        <v>500</v>
      </c>
      <c r="Q33" s="79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</row>
    <row r="34" ht="15.75" customHeight="1">
      <c r="A34" s="91" t="s">
        <v>169</v>
      </c>
      <c r="B34" s="107">
        <v>1200.0</v>
      </c>
      <c r="C34" s="107">
        <v>100.0</v>
      </c>
      <c r="D34" s="108">
        <v>100.0</v>
      </c>
      <c r="E34" s="108">
        <v>100.0</v>
      </c>
      <c r="F34" s="108">
        <v>100.0</v>
      </c>
      <c r="G34" s="108">
        <v>100.0</v>
      </c>
      <c r="H34" s="108">
        <v>100.0</v>
      </c>
      <c r="I34" s="108">
        <v>100.0</v>
      </c>
      <c r="J34" s="108">
        <v>100.0</v>
      </c>
      <c r="K34" s="108">
        <v>100.0</v>
      </c>
      <c r="L34" s="108">
        <v>100.0</v>
      </c>
      <c r="M34" s="108">
        <v>100.0</v>
      </c>
      <c r="N34" s="109">
        <v>100.0</v>
      </c>
      <c r="O34" s="86"/>
      <c r="P34" s="102">
        <f t="shared" si="6"/>
        <v>1200</v>
      </c>
      <c r="Q34" s="79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 ht="15.75" customHeight="1">
      <c r="A35" s="74" t="s">
        <v>170</v>
      </c>
      <c r="B35" s="110"/>
      <c r="C35" s="111">
        <f t="shared" ref="C35:N35" si="25">SUM(C12:C34)</f>
        <v>9197.333333</v>
      </c>
      <c r="D35" s="112">
        <f t="shared" si="25"/>
        <v>9197.333333</v>
      </c>
      <c r="E35" s="112">
        <f t="shared" si="25"/>
        <v>9197.333333</v>
      </c>
      <c r="F35" s="112">
        <f t="shared" si="25"/>
        <v>9197.333333</v>
      </c>
      <c r="G35" s="112">
        <f t="shared" si="25"/>
        <v>9197.333333</v>
      </c>
      <c r="H35" s="112">
        <f t="shared" si="25"/>
        <v>9197.333333</v>
      </c>
      <c r="I35" s="112">
        <f t="shared" si="25"/>
        <v>9197.333333</v>
      </c>
      <c r="J35" s="112">
        <f t="shared" si="25"/>
        <v>9197.333333</v>
      </c>
      <c r="K35" s="112">
        <f t="shared" si="25"/>
        <v>9197.333333</v>
      </c>
      <c r="L35" s="112">
        <f t="shared" si="25"/>
        <v>9197.333333</v>
      </c>
      <c r="M35" s="112">
        <f t="shared" si="25"/>
        <v>9197.333333</v>
      </c>
      <c r="N35" s="113">
        <f t="shared" si="25"/>
        <v>9197.333333</v>
      </c>
      <c r="O35" s="99"/>
      <c r="P35" s="114">
        <f t="shared" si="6"/>
        <v>110368</v>
      </c>
      <c r="Q35" s="79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 ht="15.75" customHeight="1">
      <c r="A36" s="115"/>
      <c r="B36" s="116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99"/>
      <c r="P36" s="117"/>
      <c r="Q36" s="79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 ht="15.75" customHeight="1">
      <c r="A37" s="118" t="s">
        <v>171</v>
      </c>
      <c r="B37" s="119">
        <v>0.0</v>
      </c>
      <c r="C37" s="88">
        <v>0.0</v>
      </c>
      <c r="D37" s="88">
        <f t="shared" ref="D37:N37" si="26">C37</f>
        <v>0</v>
      </c>
      <c r="E37" s="88">
        <f t="shared" si="26"/>
        <v>0</v>
      </c>
      <c r="F37" s="88">
        <f t="shared" si="26"/>
        <v>0</v>
      </c>
      <c r="G37" s="88">
        <f t="shared" si="26"/>
        <v>0</v>
      </c>
      <c r="H37" s="88">
        <f t="shared" si="26"/>
        <v>0</v>
      </c>
      <c r="I37" s="88">
        <f t="shared" si="26"/>
        <v>0</v>
      </c>
      <c r="J37" s="88">
        <f t="shared" si="26"/>
        <v>0</v>
      </c>
      <c r="K37" s="88">
        <f t="shared" si="26"/>
        <v>0</v>
      </c>
      <c r="L37" s="88">
        <f t="shared" si="26"/>
        <v>0</v>
      </c>
      <c r="M37" s="88">
        <f t="shared" si="26"/>
        <v>0</v>
      </c>
      <c r="N37" s="88">
        <f t="shared" si="26"/>
        <v>0</v>
      </c>
      <c r="O37" s="99"/>
      <c r="P37" s="102">
        <f t="shared" ref="P37:P38" si="28">SUM(C37:N37)</f>
        <v>0</v>
      </c>
      <c r="Q37" s="79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 ht="15.75" customHeight="1">
      <c r="A38" s="115" t="s">
        <v>172</v>
      </c>
      <c r="B38" s="120"/>
      <c r="C38" s="117">
        <f t="shared" ref="C38:N38" si="27">C7+C8+C9-C35-C36-C37</f>
        <v>-2197.333333</v>
      </c>
      <c r="D38" s="117">
        <f t="shared" si="27"/>
        <v>-2197.333333</v>
      </c>
      <c r="E38" s="117">
        <f t="shared" si="27"/>
        <v>-2197.333333</v>
      </c>
      <c r="F38" s="117">
        <f t="shared" si="27"/>
        <v>-447.3333333</v>
      </c>
      <c r="G38" s="117">
        <f t="shared" si="27"/>
        <v>-447.3333333</v>
      </c>
      <c r="H38" s="117">
        <f t="shared" si="27"/>
        <v>-447.3333333</v>
      </c>
      <c r="I38" s="117">
        <f t="shared" si="27"/>
        <v>2177.666667</v>
      </c>
      <c r="J38" s="117">
        <f t="shared" si="27"/>
        <v>3927.666667</v>
      </c>
      <c r="K38" s="117">
        <f t="shared" si="27"/>
        <v>3927.666667</v>
      </c>
      <c r="L38" s="117">
        <f t="shared" si="27"/>
        <v>3927.666667</v>
      </c>
      <c r="M38" s="117">
        <f t="shared" si="27"/>
        <v>3052.666667</v>
      </c>
      <c r="N38" s="117">
        <f t="shared" si="27"/>
        <v>3052.666667</v>
      </c>
      <c r="O38" s="99"/>
      <c r="P38" s="117">
        <f t="shared" si="28"/>
        <v>12132</v>
      </c>
      <c r="Q38" s="79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 ht="15.75" customHeight="1">
      <c r="A39" s="118" t="s">
        <v>173</v>
      </c>
      <c r="B39" s="121"/>
      <c r="C39" s="93">
        <f>C38+C10</f>
        <v>22974.66667</v>
      </c>
      <c r="D39" s="93">
        <f t="shared" ref="D39:N39" si="29">D38+C39</f>
        <v>20777.33333</v>
      </c>
      <c r="E39" s="93">
        <f t="shared" si="29"/>
        <v>18580</v>
      </c>
      <c r="F39" s="93">
        <f t="shared" si="29"/>
        <v>18132.66667</v>
      </c>
      <c r="G39" s="93">
        <f t="shared" si="29"/>
        <v>17685.33333</v>
      </c>
      <c r="H39" s="93">
        <f t="shared" si="29"/>
        <v>17238</v>
      </c>
      <c r="I39" s="93">
        <f t="shared" si="29"/>
        <v>19415.66667</v>
      </c>
      <c r="J39" s="93">
        <f t="shared" si="29"/>
        <v>23343.33333</v>
      </c>
      <c r="K39" s="93">
        <f t="shared" si="29"/>
        <v>27271</v>
      </c>
      <c r="L39" s="93">
        <f t="shared" si="29"/>
        <v>31198.66667</v>
      </c>
      <c r="M39" s="93">
        <f t="shared" si="29"/>
        <v>34251.33333</v>
      </c>
      <c r="N39" s="93">
        <f t="shared" si="29"/>
        <v>37304</v>
      </c>
      <c r="O39" s="122"/>
      <c r="P39" s="108"/>
      <c r="Q39" s="12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ht="15.75" customHeight="1">
      <c r="A40" s="3"/>
      <c r="B40" s="62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</row>
    <row r="41" ht="15.75" customHeight="1">
      <c r="A41" s="10"/>
      <c r="B41" s="62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 ht="15.75" customHeight="1">
      <c r="A42" s="3"/>
      <c r="B42" s="62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 ht="15.75" customHeight="1">
      <c r="A43" s="3"/>
      <c r="B43" s="6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 ht="15.75" customHeight="1">
      <c r="A44" s="3"/>
      <c r="B44" s="62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 ht="15.75" customHeight="1">
      <c r="A45" s="3"/>
      <c r="B45" s="62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ht="15.75" customHeight="1">
      <c r="A46" s="3"/>
      <c r="B46" s="62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</row>
    <row r="47" ht="15.75" customHeight="1">
      <c r="A47" s="3"/>
      <c r="B47" s="62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 ht="15.75" customHeight="1">
      <c r="A48" s="3"/>
      <c r="B48" s="62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 ht="15.75" customHeight="1">
      <c r="A49" s="3"/>
      <c r="B49" s="62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ht="15.75" customHeight="1">
      <c r="A50" s="3"/>
      <c r="B50" s="62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ht="15.75" customHeight="1">
      <c r="A51" s="3"/>
      <c r="B51" s="62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ht="15.75" customHeight="1">
      <c r="A52" s="3"/>
      <c r="B52" s="62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</row>
    <row r="53" ht="15.75" customHeight="1">
      <c r="A53" s="3"/>
      <c r="B53" s="62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 ht="15.75" customHeight="1">
      <c r="A54" s="3"/>
      <c r="B54" s="62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 ht="15.75" customHeight="1">
      <c r="A55" s="3"/>
      <c r="B55" s="6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 ht="15.75" customHeight="1">
      <c r="A56" s="3"/>
      <c r="B56" s="62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 ht="15.75" customHeight="1">
      <c r="A57" s="3"/>
      <c r="B57" s="62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ht="15.75" customHeight="1">
      <c r="A58" s="3"/>
      <c r="B58" s="62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ht="15.75" customHeight="1">
      <c r="A59" s="3"/>
      <c r="B59" s="62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ht="15.75" customHeight="1">
      <c r="A60" s="3"/>
      <c r="B60" s="62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ht="15.75" customHeight="1">
      <c r="A61" s="3"/>
      <c r="B61" s="62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ht="15.75" customHeight="1">
      <c r="A62" s="3"/>
      <c r="B62" s="62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ht="15.75" customHeight="1">
      <c r="A63" s="3"/>
      <c r="B63" s="62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ht="15.75" customHeight="1">
      <c r="A64" s="3"/>
      <c r="B64" s="62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ht="15.75" customHeight="1">
      <c r="A65" s="3"/>
      <c r="B65" s="62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ht="15.75" customHeight="1">
      <c r="A66" s="3"/>
      <c r="B66" s="62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ht="15.75" customHeight="1">
      <c r="A67" s="3"/>
      <c r="B67" s="62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ht="15.75" customHeight="1">
      <c r="A68" s="3"/>
      <c r="B68" s="62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ht="15.75" customHeight="1">
      <c r="A69" s="3"/>
      <c r="B69" s="6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ht="15.75" customHeight="1">
      <c r="A70" s="3"/>
      <c r="B70" s="6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ht="15.75" customHeight="1">
      <c r="A71" s="3"/>
      <c r="B71" s="6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ht="15.75" customHeight="1">
      <c r="A72" s="3"/>
      <c r="B72" s="6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ht="15.75" customHeight="1">
      <c r="A73" s="3"/>
      <c r="B73" s="6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ht="15.75" customHeight="1">
      <c r="A74" s="3"/>
      <c r="B74" s="6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ht="15.75" customHeight="1">
      <c r="A75" s="3"/>
      <c r="B75" s="62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ht="15.75" customHeight="1">
      <c r="A76" s="3"/>
      <c r="B76" s="62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ht="15.75" customHeight="1">
      <c r="A77" s="3"/>
      <c r="B77" s="62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ht="15.75" customHeight="1">
      <c r="A78" s="3"/>
      <c r="B78" s="62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ht="15.75" customHeight="1">
      <c r="A79" s="3"/>
      <c r="B79" s="62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ht="15.75" customHeight="1">
      <c r="A80" s="3"/>
      <c r="B80" s="62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ht="15.75" customHeight="1">
      <c r="A81" s="3"/>
      <c r="B81" s="62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ht="15.75" customHeight="1">
      <c r="A82" s="3"/>
      <c r="B82" s="62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ht="15.75" customHeight="1">
      <c r="A83" s="3"/>
      <c r="B83" s="62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ht="15.75" customHeight="1">
      <c r="A84" s="3"/>
      <c r="B84" s="62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ht="15.75" customHeight="1">
      <c r="A85" s="3"/>
      <c r="B85" s="62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ht="15.75" customHeight="1">
      <c r="A86" s="3"/>
      <c r="B86" s="62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ht="15.75" customHeight="1">
      <c r="A87" s="3"/>
      <c r="B87" s="62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ht="15.75" customHeight="1">
      <c r="A88" s="3"/>
      <c r="B88" s="62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ht="15.75" customHeight="1">
      <c r="A89" s="3"/>
      <c r="B89" s="62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ht="15.75" customHeight="1">
      <c r="A90" s="3"/>
      <c r="B90" s="62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ht="15.75" customHeight="1">
      <c r="A91" s="3"/>
      <c r="B91" s="62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ht="15.75" customHeight="1">
      <c r="A92" s="3"/>
      <c r="B92" s="62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ht="15.75" customHeight="1">
      <c r="A93" s="3"/>
      <c r="B93" s="62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ht="15.75" customHeight="1">
      <c r="A94" s="3"/>
      <c r="B94" s="62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ht="15.75" customHeight="1">
      <c r="A95" s="3"/>
      <c r="B95" s="62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ht="15.75" customHeight="1">
      <c r="A96" s="3"/>
      <c r="B96" s="6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ht="15.75" customHeight="1">
      <c r="A97" s="3"/>
      <c r="B97" s="6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ht="15.75" customHeight="1">
      <c r="A98" s="3"/>
      <c r="B98" s="6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ht="15.75" customHeight="1">
      <c r="A99" s="3"/>
      <c r="B99" s="6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ht="15.75" customHeight="1">
      <c r="A100" s="3"/>
      <c r="B100" s="6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ht="15.75" customHeight="1">
      <c r="A101" s="3"/>
      <c r="B101" s="6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ht="15.75" customHeight="1">
      <c r="A102" s="3"/>
      <c r="B102" s="6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ht="15.75" customHeight="1">
      <c r="A103" s="3"/>
      <c r="B103" s="6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ht="15.75" customHeight="1">
      <c r="A104" s="3"/>
      <c r="B104" s="6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ht="15.75" customHeight="1">
      <c r="A105" s="3"/>
      <c r="B105" s="6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ht="15.75" customHeight="1">
      <c r="A106" s="3"/>
      <c r="B106" s="6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ht="15.75" customHeight="1">
      <c r="A107" s="3"/>
      <c r="B107" s="6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ht="15.75" customHeight="1">
      <c r="A108" s="3"/>
      <c r="B108" s="6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 ht="15.75" customHeight="1">
      <c r="A109" s="3"/>
      <c r="B109" s="6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 ht="15.75" customHeight="1">
      <c r="A110" s="3"/>
      <c r="B110" s="6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 ht="15.75" customHeight="1">
      <c r="A111" s="3"/>
      <c r="B111" s="6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 ht="15.75" customHeight="1">
      <c r="A112" s="3"/>
      <c r="B112" s="6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 ht="15.75" customHeight="1">
      <c r="A113" s="3"/>
      <c r="B113" s="6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 ht="15.75" customHeight="1">
      <c r="A114" s="3"/>
      <c r="B114" s="6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 ht="15.75" customHeight="1">
      <c r="A115" s="3"/>
      <c r="B115" s="6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 ht="15.75" customHeight="1">
      <c r="A116" s="3"/>
      <c r="B116" s="6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 ht="15.75" customHeight="1">
      <c r="A117" s="3"/>
      <c r="B117" s="6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 ht="15.75" customHeight="1">
      <c r="A118" s="3"/>
      <c r="B118" s="6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 ht="15.75" customHeight="1">
      <c r="A119" s="3"/>
      <c r="B119" s="6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 ht="15.75" customHeight="1">
      <c r="A120" s="3"/>
      <c r="B120" s="6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 ht="15.75" customHeight="1">
      <c r="A121" s="3"/>
      <c r="B121" s="6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 ht="15.75" customHeight="1">
      <c r="A122" s="3"/>
      <c r="B122" s="6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 ht="15.75" customHeight="1">
      <c r="A123" s="3"/>
      <c r="B123" s="6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 ht="15.75" customHeight="1">
      <c r="A124" s="3"/>
      <c r="B124" s="6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 ht="15.75" customHeight="1">
      <c r="A125" s="3"/>
      <c r="B125" s="6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 ht="15.75" customHeight="1">
      <c r="A126" s="3"/>
      <c r="B126" s="6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 ht="15.75" customHeight="1">
      <c r="A127" s="3"/>
      <c r="B127" s="6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 ht="15.75" customHeight="1">
      <c r="A128" s="3"/>
      <c r="B128" s="6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 ht="15.75" customHeight="1">
      <c r="A129" s="3"/>
      <c r="B129" s="6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 ht="15.75" customHeight="1">
      <c r="A130" s="3"/>
      <c r="B130" s="6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 ht="15.75" customHeight="1">
      <c r="A131" s="3"/>
      <c r="B131" s="6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 ht="15.75" customHeight="1">
      <c r="A132" s="3"/>
      <c r="B132" s="6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 ht="15.75" customHeight="1">
      <c r="A133" s="3"/>
      <c r="B133" s="6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 ht="15.75" customHeight="1">
      <c r="A134" s="3"/>
      <c r="B134" s="6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 ht="15.75" customHeight="1">
      <c r="A135" s="3"/>
      <c r="B135" s="6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 ht="15.75" customHeight="1">
      <c r="A136" s="3"/>
      <c r="B136" s="6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 ht="15.75" customHeight="1">
      <c r="A137" s="3"/>
      <c r="B137" s="6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 ht="15.75" customHeight="1">
      <c r="A138" s="3"/>
      <c r="B138" s="6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 ht="15.75" customHeight="1">
      <c r="A139" s="3"/>
      <c r="B139" s="6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 ht="15.75" customHeight="1">
      <c r="A140" s="3"/>
      <c r="B140" s="6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 ht="15.75" customHeight="1">
      <c r="A141" s="3"/>
      <c r="B141" s="6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 ht="15.75" customHeight="1">
      <c r="A142" s="3"/>
      <c r="B142" s="6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 ht="15.75" customHeight="1">
      <c r="A143" s="3"/>
      <c r="B143" s="6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 ht="15.75" customHeight="1">
      <c r="A144" s="3"/>
      <c r="B144" s="6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 ht="15.75" customHeight="1">
      <c r="A145" s="3"/>
      <c r="B145" s="6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 ht="15.75" customHeight="1">
      <c r="A146" s="3"/>
      <c r="B146" s="6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 ht="15.75" customHeight="1">
      <c r="A147" s="3"/>
      <c r="B147" s="6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 ht="15.75" customHeight="1">
      <c r="A148" s="3"/>
      <c r="B148" s="6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 ht="15.75" customHeight="1">
      <c r="A149" s="3"/>
      <c r="B149" s="6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 ht="15.75" customHeight="1">
      <c r="A150" s="3"/>
      <c r="B150" s="6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 ht="15.75" customHeight="1">
      <c r="A151" s="3"/>
      <c r="B151" s="6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 ht="15.75" customHeight="1">
      <c r="A152" s="3"/>
      <c r="B152" s="6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 ht="15.75" customHeight="1">
      <c r="A153" s="3"/>
      <c r="B153" s="6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 ht="15.75" customHeight="1">
      <c r="A154" s="3"/>
      <c r="B154" s="6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 ht="15.75" customHeight="1">
      <c r="A155" s="3"/>
      <c r="B155" s="6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 ht="15.75" customHeight="1">
      <c r="A156" s="3"/>
      <c r="B156" s="6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 ht="15.75" customHeight="1">
      <c r="A157" s="3"/>
      <c r="B157" s="6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 ht="15.75" customHeight="1">
      <c r="A158" s="3"/>
      <c r="B158" s="6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 ht="15.75" customHeight="1">
      <c r="A159" s="3"/>
      <c r="B159" s="6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 ht="15.75" customHeight="1">
      <c r="A160" s="3"/>
      <c r="B160" s="6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 ht="15.75" customHeight="1">
      <c r="A161" s="3"/>
      <c r="B161" s="6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 ht="15.75" customHeight="1">
      <c r="A162" s="3"/>
      <c r="B162" s="6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 ht="15.75" customHeight="1">
      <c r="A163" s="3"/>
      <c r="B163" s="6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 ht="15.75" customHeight="1">
      <c r="A164" s="3"/>
      <c r="B164" s="6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 ht="15.75" customHeight="1">
      <c r="A165" s="3"/>
      <c r="B165" s="6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 ht="15.75" customHeight="1">
      <c r="A166" s="3"/>
      <c r="B166" s="6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 ht="15.75" customHeight="1">
      <c r="A167" s="3"/>
      <c r="B167" s="6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 ht="15.75" customHeight="1">
      <c r="A168" s="3"/>
      <c r="B168" s="6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 ht="15.75" customHeight="1">
      <c r="A169" s="3"/>
      <c r="B169" s="6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 ht="15.75" customHeight="1">
      <c r="A170" s="3"/>
      <c r="B170" s="6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 ht="15.75" customHeight="1">
      <c r="A171" s="3"/>
      <c r="B171" s="6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 ht="15.75" customHeight="1">
      <c r="A172" s="3"/>
      <c r="B172" s="6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 ht="15.75" customHeight="1">
      <c r="A173" s="3"/>
      <c r="B173" s="6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 ht="15.75" customHeight="1">
      <c r="A174" s="3"/>
      <c r="B174" s="6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 ht="15.75" customHeight="1">
      <c r="A175" s="3"/>
      <c r="B175" s="6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 ht="15.75" customHeight="1">
      <c r="A176" s="3"/>
      <c r="B176" s="6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 ht="15.75" customHeight="1">
      <c r="A177" s="3"/>
      <c r="B177" s="6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 ht="15.75" customHeight="1">
      <c r="A178" s="3"/>
      <c r="B178" s="6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 ht="15.75" customHeight="1">
      <c r="A179" s="3"/>
      <c r="B179" s="6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 ht="15.75" customHeight="1">
      <c r="A180" s="3"/>
      <c r="B180" s="6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 ht="15.75" customHeight="1">
      <c r="A181" s="3"/>
      <c r="B181" s="6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 ht="15.75" customHeight="1">
      <c r="A182" s="3"/>
      <c r="B182" s="6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 ht="15.75" customHeight="1">
      <c r="A183" s="3"/>
      <c r="B183" s="6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 ht="15.75" customHeight="1">
      <c r="A184" s="3"/>
      <c r="B184" s="6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 ht="15.75" customHeight="1">
      <c r="A185" s="3"/>
      <c r="B185" s="6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 ht="15.75" customHeight="1">
      <c r="A186" s="3"/>
      <c r="B186" s="6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 ht="15.75" customHeight="1">
      <c r="A187" s="3"/>
      <c r="B187" s="6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 ht="15.75" customHeight="1">
      <c r="A188" s="3"/>
      <c r="B188" s="6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 ht="15.75" customHeight="1">
      <c r="A189" s="3"/>
      <c r="B189" s="6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 ht="15.75" customHeight="1">
      <c r="A190" s="3"/>
      <c r="B190" s="6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 ht="15.75" customHeight="1">
      <c r="A191" s="3"/>
      <c r="B191" s="6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 ht="15.75" customHeight="1">
      <c r="A192" s="3"/>
      <c r="B192" s="6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 ht="15.75" customHeight="1">
      <c r="A193" s="3"/>
      <c r="B193" s="6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 ht="15.75" customHeight="1">
      <c r="A194" s="3"/>
      <c r="B194" s="6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 ht="15.75" customHeight="1">
      <c r="A195" s="3"/>
      <c r="B195" s="6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 ht="15.75" customHeight="1">
      <c r="A196" s="3"/>
      <c r="B196" s="6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 ht="15.75" customHeight="1">
      <c r="A197" s="3"/>
      <c r="B197" s="6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 ht="15.75" customHeight="1">
      <c r="A198" s="3"/>
      <c r="B198" s="6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 ht="15.75" customHeight="1">
      <c r="A199" s="3"/>
      <c r="B199" s="6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 ht="15.75" customHeight="1">
      <c r="A200" s="3"/>
      <c r="B200" s="6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 ht="15.75" customHeight="1">
      <c r="A201" s="3"/>
      <c r="B201" s="6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 ht="15.75" customHeight="1">
      <c r="A202" s="3"/>
      <c r="B202" s="6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 ht="15.75" customHeight="1">
      <c r="A203" s="3"/>
      <c r="B203" s="6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 ht="15.75" customHeight="1">
      <c r="A204" s="3"/>
      <c r="B204" s="6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 ht="15.75" customHeight="1">
      <c r="A205" s="3"/>
      <c r="B205" s="6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 ht="15.75" customHeight="1">
      <c r="A206" s="3"/>
      <c r="B206" s="6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 ht="15.75" customHeight="1">
      <c r="A207" s="3"/>
      <c r="B207" s="6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 ht="15.75" customHeight="1">
      <c r="A208" s="3"/>
      <c r="B208" s="6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 ht="15.75" customHeight="1">
      <c r="A209" s="3"/>
      <c r="B209" s="6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 ht="15.75" customHeight="1">
      <c r="A210" s="3"/>
      <c r="B210" s="6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 ht="15.75" customHeight="1">
      <c r="A211" s="3"/>
      <c r="B211" s="6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 ht="15.75" customHeight="1">
      <c r="A212" s="3"/>
      <c r="B212" s="6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 ht="15.75" customHeight="1">
      <c r="A213" s="3"/>
      <c r="B213" s="6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 ht="15.75" customHeight="1">
      <c r="A214" s="3"/>
      <c r="B214" s="6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 ht="15.75" customHeight="1">
      <c r="A215" s="3"/>
      <c r="B215" s="6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 ht="15.75" customHeight="1">
      <c r="A216" s="3"/>
      <c r="B216" s="6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 ht="15.75" customHeight="1">
      <c r="A217" s="3"/>
      <c r="B217" s="6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 ht="15.75" customHeight="1">
      <c r="A218" s="3"/>
      <c r="B218" s="6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 ht="15.75" customHeight="1">
      <c r="A219" s="3"/>
      <c r="B219" s="6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 ht="15.75" customHeight="1">
      <c r="A220" s="3"/>
      <c r="B220" s="6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 ht="15.75" customHeight="1">
      <c r="A221" s="3"/>
      <c r="B221" s="6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 ht="15.75" customHeight="1">
      <c r="A222" s="3"/>
      <c r="B222" s="6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 ht="15.75" customHeight="1">
      <c r="A223" s="3"/>
      <c r="B223" s="6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 ht="15.75" customHeight="1">
      <c r="A224" s="3"/>
      <c r="B224" s="6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 ht="15.75" customHeight="1">
      <c r="A225" s="3"/>
      <c r="B225" s="6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 ht="15.75" customHeight="1">
      <c r="A226" s="3"/>
      <c r="B226" s="6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 ht="15.75" customHeight="1">
      <c r="A227" s="3"/>
      <c r="B227" s="6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 ht="15.75" customHeight="1">
      <c r="A228" s="3"/>
      <c r="B228" s="6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 ht="15.75" customHeight="1">
      <c r="A229" s="3"/>
      <c r="B229" s="6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 ht="15.75" customHeight="1">
      <c r="A230" s="3"/>
      <c r="B230" s="6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 ht="15.75" customHeight="1">
      <c r="A231" s="3"/>
      <c r="B231" s="6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 ht="15.75" customHeight="1">
      <c r="A232" s="3"/>
      <c r="B232" s="6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 ht="15.75" customHeight="1">
      <c r="A233" s="3"/>
      <c r="B233" s="6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 ht="15.75" customHeight="1">
      <c r="A234" s="3"/>
      <c r="B234" s="6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 ht="15.75" customHeight="1">
      <c r="A235" s="3"/>
      <c r="B235" s="6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 ht="15.75" customHeight="1">
      <c r="A236" s="3"/>
      <c r="B236" s="6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 ht="15.75" customHeight="1">
      <c r="A237" s="3"/>
      <c r="B237" s="6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 ht="15.75" customHeight="1">
      <c r="A238" s="3"/>
      <c r="B238" s="6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 ht="15.75" customHeight="1">
      <c r="A239" s="3"/>
      <c r="B239" s="6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 ht="15.75" customHeight="1">
      <c r="A240" s="3"/>
      <c r="B240" s="6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 ht="15.75" customHeight="1">
      <c r="A241" s="3"/>
      <c r="B241" s="6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 ht="15.75" customHeight="1">
      <c r="A242" s="3"/>
      <c r="B242" s="6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 ht="15.75" customHeight="1">
      <c r="A243" s="3"/>
      <c r="B243" s="6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 ht="15.75" customHeight="1">
      <c r="A244" s="3"/>
      <c r="B244" s="6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 ht="15.75" customHeight="1">
      <c r="A245" s="3"/>
      <c r="B245" s="6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 ht="15.75" customHeight="1">
      <c r="A246" s="3"/>
      <c r="B246" s="6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 ht="15.75" customHeight="1">
      <c r="A247" s="3"/>
      <c r="B247" s="6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 ht="15.75" customHeight="1">
      <c r="A248" s="3"/>
      <c r="B248" s="6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 ht="15.75" customHeight="1">
      <c r="A249" s="3"/>
      <c r="B249" s="6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 ht="15.75" customHeight="1">
      <c r="A250" s="3"/>
      <c r="B250" s="6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 ht="15.75" customHeight="1">
      <c r="A251" s="3"/>
      <c r="B251" s="6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 ht="15.75" customHeight="1">
      <c r="A252" s="3"/>
      <c r="B252" s="6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 ht="15.75" customHeight="1">
      <c r="A253" s="3"/>
      <c r="B253" s="6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 ht="15.75" customHeight="1">
      <c r="A254" s="3"/>
      <c r="B254" s="6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 ht="15.75" customHeight="1">
      <c r="A255" s="3"/>
      <c r="B255" s="6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 ht="15.75" customHeight="1">
      <c r="A256" s="3"/>
      <c r="B256" s="6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 ht="15.75" customHeight="1">
      <c r="A257" s="3"/>
      <c r="B257" s="6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 ht="15.75" customHeight="1">
      <c r="A258" s="3"/>
      <c r="B258" s="6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 ht="15.75" customHeight="1">
      <c r="A259" s="3"/>
      <c r="B259" s="6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 ht="15.75" customHeight="1">
      <c r="A260" s="3"/>
      <c r="B260" s="6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 ht="15.75" customHeight="1">
      <c r="A261" s="3"/>
      <c r="B261" s="6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 ht="15.75" customHeight="1">
      <c r="A262" s="3"/>
      <c r="B262" s="6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 ht="15.75" customHeight="1">
      <c r="A263" s="3"/>
      <c r="B263" s="6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 ht="15.75" customHeight="1">
      <c r="A264" s="3"/>
      <c r="B264" s="6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 ht="15.75" customHeight="1">
      <c r="A265" s="3"/>
      <c r="B265" s="6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 ht="15.75" customHeight="1">
      <c r="A266" s="3"/>
      <c r="B266" s="6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 ht="15.75" customHeight="1">
      <c r="A267" s="3"/>
      <c r="B267" s="6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 ht="15.75" customHeight="1">
      <c r="A268" s="3"/>
      <c r="B268" s="6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 ht="15.75" customHeight="1">
      <c r="A269" s="3"/>
      <c r="B269" s="6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 ht="15.75" customHeight="1">
      <c r="A270" s="3"/>
      <c r="B270" s="6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 ht="15.75" customHeight="1">
      <c r="A271" s="3"/>
      <c r="B271" s="6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 ht="15.75" customHeight="1">
      <c r="A272" s="3"/>
      <c r="B272" s="6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 ht="15.75" customHeight="1">
      <c r="A273" s="3"/>
      <c r="B273" s="6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 ht="15.75" customHeight="1">
      <c r="A274" s="3"/>
      <c r="B274" s="6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 ht="15.75" customHeight="1">
      <c r="A275" s="3"/>
      <c r="B275" s="6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 ht="15.75" customHeight="1">
      <c r="A276" s="3"/>
      <c r="B276" s="6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 ht="15.75" customHeight="1">
      <c r="A277" s="3"/>
      <c r="B277" s="6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 ht="15.75" customHeight="1">
      <c r="A278" s="3"/>
      <c r="B278" s="6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 ht="15.75" customHeight="1">
      <c r="A279" s="3"/>
      <c r="B279" s="6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 ht="15.75" customHeight="1">
      <c r="A280" s="3"/>
      <c r="B280" s="6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 ht="15.75" customHeight="1">
      <c r="A281" s="3"/>
      <c r="B281" s="6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 ht="15.75" customHeight="1">
      <c r="A282" s="3"/>
      <c r="B282" s="6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 ht="15.75" customHeight="1">
      <c r="A283" s="3"/>
      <c r="B283" s="6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 ht="15.75" customHeight="1">
      <c r="A284" s="3"/>
      <c r="B284" s="6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 ht="15.75" customHeight="1">
      <c r="A285" s="3"/>
      <c r="B285" s="6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 ht="15.75" customHeight="1">
      <c r="A286" s="3"/>
      <c r="B286" s="6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 ht="15.75" customHeight="1">
      <c r="A287" s="3"/>
      <c r="B287" s="6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 ht="15.75" customHeight="1">
      <c r="A288" s="3"/>
      <c r="B288" s="6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 ht="15.75" customHeight="1">
      <c r="A289" s="3"/>
      <c r="B289" s="6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 ht="15.75" customHeight="1">
      <c r="A290" s="3"/>
      <c r="B290" s="6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 ht="15.75" customHeight="1">
      <c r="A291" s="3"/>
      <c r="B291" s="6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 ht="15.75" customHeight="1">
      <c r="A292" s="3"/>
      <c r="B292" s="6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 ht="15.75" customHeight="1">
      <c r="A293" s="3"/>
      <c r="B293" s="6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 ht="15.75" customHeight="1">
      <c r="A294" s="3"/>
      <c r="B294" s="6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 ht="15.75" customHeight="1">
      <c r="A295" s="3"/>
      <c r="B295" s="6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 ht="15.75" customHeight="1">
      <c r="A296" s="3"/>
      <c r="B296" s="6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 ht="15.75" customHeight="1">
      <c r="A297" s="3"/>
      <c r="B297" s="6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 ht="15.75" customHeight="1">
      <c r="A298" s="3"/>
      <c r="B298" s="6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 ht="15.75" customHeight="1">
      <c r="A299" s="3"/>
      <c r="B299" s="6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 ht="15.75" customHeight="1">
      <c r="A300" s="3"/>
      <c r="B300" s="6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 ht="15.75" customHeight="1">
      <c r="A301" s="3"/>
      <c r="B301" s="6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 ht="15.75" customHeight="1">
      <c r="A302" s="3"/>
      <c r="B302" s="6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 ht="15.75" customHeight="1">
      <c r="A303" s="3"/>
      <c r="B303" s="6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 ht="15.75" customHeight="1">
      <c r="A304" s="3"/>
      <c r="B304" s="6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 ht="15.75" customHeight="1">
      <c r="A305" s="3"/>
      <c r="B305" s="6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 ht="15.75" customHeight="1">
      <c r="A306" s="3"/>
      <c r="B306" s="6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 ht="15.75" customHeight="1">
      <c r="A307" s="3"/>
      <c r="B307" s="6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 ht="15.75" customHeight="1">
      <c r="A308" s="3"/>
      <c r="B308" s="6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 ht="15.75" customHeight="1">
      <c r="A309" s="3"/>
      <c r="B309" s="6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 ht="15.75" customHeight="1">
      <c r="A310" s="3"/>
      <c r="B310" s="6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 ht="15.75" customHeight="1">
      <c r="A311" s="3"/>
      <c r="B311" s="6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 ht="15.75" customHeight="1">
      <c r="A312" s="3"/>
      <c r="B312" s="6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 ht="15.75" customHeight="1">
      <c r="A313" s="3"/>
      <c r="B313" s="6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 ht="15.75" customHeight="1">
      <c r="A314" s="3"/>
      <c r="B314" s="6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 ht="15.75" customHeight="1">
      <c r="A315" s="3"/>
      <c r="B315" s="6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 ht="15.75" customHeight="1">
      <c r="A316" s="3"/>
      <c r="B316" s="6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 ht="15.75" customHeight="1">
      <c r="A317" s="3"/>
      <c r="B317" s="6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 ht="15.75" customHeight="1">
      <c r="A318" s="3"/>
      <c r="B318" s="6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 ht="15.75" customHeight="1">
      <c r="A319" s="3"/>
      <c r="B319" s="6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 ht="15.75" customHeight="1">
      <c r="A320" s="3"/>
      <c r="B320" s="6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 ht="15.75" customHeight="1">
      <c r="A321" s="3"/>
      <c r="B321" s="6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 ht="15.75" customHeight="1">
      <c r="A322" s="3"/>
      <c r="B322" s="6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 ht="15.75" customHeight="1">
      <c r="A323" s="3"/>
      <c r="B323" s="6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 ht="15.75" customHeight="1">
      <c r="A324" s="3"/>
      <c r="B324" s="6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 ht="15.75" customHeight="1">
      <c r="A325" s="3"/>
      <c r="B325" s="6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 ht="15.75" customHeight="1">
      <c r="A326" s="3"/>
      <c r="B326" s="6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 ht="15.75" customHeight="1">
      <c r="A327" s="3"/>
      <c r="B327" s="6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 ht="15.75" customHeight="1">
      <c r="A328" s="3"/>
      <c r="B328" s="6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 ht="15.75" customHeight="1">
      <c r="A329" s="3"/>
      <c r="B329" s="6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 ht="15.75" customHeight="1">
      <c r="A330" s="3"/>
      <c r="B330" s="6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 ht="15.75" customHeight="1">
      <c r="A331" s="3"/>
      <c r="B331" s="6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 ht="15.75" customHeight="1">
      <c r="A332" s="3"/>
      <c r="B332" s="6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 ht="15.75" customHeight="1">
      <c r="A333" s="3"/>
      <c r="B333" s="6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 ht="15.75" customHeight="1">
      <c r="A334" s="3"/>
      <c r="B334" s="6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 ht="15.75" customHeight="1">
      <c r="A335" s="3"/>
      <c r="B335" s="6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 ht="15.75" customHeight="1">
      <c r="A336" s="3"/>
      <c r="B336" s="6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 ht="15.75" customHeight="1">
      <c r="A337" s="3"/>
      <c r="B337" s="6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 ht="15.75" customHeight="1">
      <c r="A338" s="3"/>
      <c r="B338" s="6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 ht="15.75" customHeight="1">
      <c r="A339" s="3"/>
      <c r="B339" s="6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 ht="15.75" customHeight="1">
      <c r="A340" s="3"/>
      <c r="B340" s="6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 ht="15.75" customHeight="1">
      <c r="A341" s="3"/>
      <c r="B341" s="6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 ht="15.75" customHeight="1">
      <c r="A342" s="3"/>
      <c r="B342" s="6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 ht="15.75" customHeight="1">
      <c r="A343" s="3"/>
      <c r="B343" s="6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 ht="15.75" customHeight="1">
      <c r="A344" s="3"/>
      <c r="B344" s="6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 ht="15.75" customHeight="1">
      <c r="A345" s="3"/>
      <c r="B345" s="6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 ht="15.75" customHeight="1">
      <c r="A346" s="3"/>
      <c r="B346" s="6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 ht="15.75" customHeight="1">
      <c r="A347" s="3"/>
      <c r="B347" s="6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 ht="15.75" customHeight="1">
      <c r="A348" s="3"/>
      <c r="B348" s="6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 ht="15.75" customHeight="1">
      <c r="A349" s="3"/>
      <c r="B349" s="6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 ht="15.75" customHeight="1">
      <c r="A350" s="3"/>
      <c r="B350" s="6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 ht="15.75" customHeight="1">
      <c r="A351" s="3"/>
      <c r="B351" s="6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 ht="15.75" customHeight="1">
      <c r="A352" s="3"/>
      <c r="B352" s="6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 ht="15.75" customHeight="1">
      <c r="A353" s="3"/>
      <c r="B353" s="6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 ht="15.75" customHeight="1">
      <c r="A354" s="3"/>
      <c r="B354" s="6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 ht="15.75" customHeight="1">
      <c r="A355" s="3"/>
      <c r="B355" s="6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 ht="15.75" customHeight="1">
      <c r="A356" s="3"/>
      <c r="B356" s="6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 ht="15.75" customHeight="1">
      <c r="A357" s="3"/>
      <c r="B357" s="6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 ht="15.75" customHeight="1">
      <c r="A358" s="3"/>
      <c r="B358" s="6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 ht="15.75" customHeight="1">
      <c r="A359" s="3"/>
      <c r="B359" s="6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 ht="15.75" customHeight="1">
      <c r="A360" s="3"/>
      <c r="B360" s="6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 ht="15.75" customHeight="1">
      <c r="A361" s="3"/>
      <c r="B361" s="6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 ht="15.75" customHeight="1">
      <c r="A362" s="3"/>
      <c r="B362" s="6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 ht="15.75" customHeight="1">
      <c r="A363" s="3"/>
      <c r="B363" s="6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 ht="15.75" customHeight="1">
      <c r="A364" s="3"/>
      <c r="B364" s="6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 ht="15.75" customHeight="1">
      <c r="A365" s="3"/>
      <c r="B365" s="6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 ht="15.75" customHeight="1">
      <c r="A366" s="3"/>
      <c r="B366" s="6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 ht="15.75" customHeight="1">
      <c r="A367" s="3"/>
      <c r="B367" s="6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 ht="15.75" customHeight="1">
      <c r="A368" s="3"/>
      <c r="B368" s="6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 ht="15.75" customHeight="1">
      <c r="A369" s="3"/>
      <c r="B369" s="6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 ht="15.75" customHeight="1">
      <c r="A370" s="3"/>
      <c r="B370" s="6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 ht="15.75" customHeight="1">
      <c r="A371" s="3"/>
      <c r="B371" s="6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 ht="15.75" customHeight="1">
      <c r="A372" s="3"/>
      <c r="B372" s="6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 ht="15.75" customHeight="1">
      <c r="A373" s="3"/>
      <c r="B373" s="6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 ht="15.75" customHeight="1">
      <c r="A374" s="3"/>
      <c r="B374" s="6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 ht="15.75" customHeight="1">
      <c r="A375" s="3"/>
      <c r="B375" s="6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 ht="15.75" customHeight="1">
      <c r="A376" s="3"/>
      <c r="B376" s="6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 ht="15.75" customHeight="1">
      <c r="A377" s="3"/>
      <c r="B377" s="6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 ht="15.75" customHeight="1">
      <c r="A378" s="3"/>
      <c r="B378" s="6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 ht="15.75" customHeight="1">
      <c r="A379" s="3"/>
      <c r="B379" s="6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 ht="15.75" customHeight="1">
      <c r="A380" s="3"/>
      <c r="B380" s="6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 ht="15.75" customHeight="1">
      <c r="A381" s="3"/>
      <c r="B381" s="6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 ht="15.75" customHeight="1">
      <c r="A382" s="3"/>
      <c r="B382" s="6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 ht="15.75" customHeight="1">
      <c r="A383" s="3"/>
      <c r="B383" s="6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 ht="15.75" customHeight="1">
      <c r="A384" s="3"/>
      <c r="B384" s="6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 ht="15.75" customHeight="1">
      <c r="A385" s="3"/>
      <c r="B385" s="6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 ht="15.75" customHeight="1">
      <c r="A386" s="3"/>
      <c r="B386" s="6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 ht="15.75" customHeight="1">
      <c r="A387" s="3"/>
      <c r="B387" s="6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 ht="15.75" customHeight="1">
      <c r="A388" s="3"/>
      <c r="B388" s="6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 ht="15.75" customHeight="1">
      <c r="A389" s="3"/>
      <c r="B389" s="6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 ht="15.75" customHeight="1">
      <c r="A390" s="3"/>
      <c r="B390" s="6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 ht="15.75" customHeight="1">
      <c r="A391" s="3"/>
      <c r="B391" s="6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 ht="15.75" customHeight="1">
      <c r="A392" s="3"/>
      <c r="B392" s="6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 ht="15.75" customHeight="1">
      <c r="A393" s="3"/>
      <c r="B393" s="6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 ht="15.75" customHeight="1">
      <c r="A394" s="3"/>
      <c r="B394" s="6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 ht="15.75" customHeight="1">
      <c r="A395" s="3"/>
      <c r="B395" s="6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 ht="15.75" customHeight="1">
      <c r="A396" s="3"/>
      <c r="B396" s="6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 ht="15.75" customHeight="1">
      <c r="A397" s="3"/>
      <c r="B397" s="6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 ht="15.75" customHeight="1">
      <c r="A398" s="3"/>
      <c r="B398" s="6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 ht="15.75" customHeight="1">
      <c r="A399" s="3"/>
      <c r="B399" s="6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 ht="15.75" customHeight="1">
      <c r="A400" s="3"/>
      <c r="B400" s="6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 ht="15.75" customHeight="1">
      <c r="A401" s="3"/>
      <c r="B401" s="6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 ht="15.75" customHeight="1">
      <c r="A402" s="3"/>
      <c r="B402" s="6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 ht="15.75" customHeight="1">
      <c r="A403" s="3"/>
      <c r="B403" s="6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 ht="15.75" customHeight="1">
      <c r="A404" s="3"/>
      <c r="B404" s="6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 ht="15.75" customHeight="1">
      <c r="A405" s="3"/>
      <c r="B405" s="6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 ht="15.75" customHeight="1">
      <c r="A406" s="3"/>
      <c r="B406" s="6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 ht="15.75" customHeight="1">
      <c r="A407" s="3"/>
      <c r="B407" s="6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 ht="15.75" customHeight="1">
      <c r="A408" s="3"/>
      <c r="B408" s="6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 ht="15.75" customHeight="1">
      <c r="A409" s="3"/>
      <c r="B409" s="6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 ht="15.75" customHeight="1">
      <c r="A410" s="3"/>
      <c r="B410" s="6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 ht="15.75" customHeight="1">
      <c r="A411" s="3"/>
      <c r="B411" s="6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 ht="15.75" customHeight="1">
      <c r="A412" s="3"/>
      <c r="B412" s="6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 ht="15.75" customHeight="1">
      <c r="A413" s="3"/>
      <c r="B413" s="6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 ht="15.75" customHeight="1">
      <c r="A414" s="3"/>
      <c r="B414" s="6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 ht="15.75" customHeight="1">
      <c r="A415" s="3"/>
      <c r="B415" s="6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 ht="15.75" customHeight="1">
      <c r="A416" s="3"/>
      <c r="B416" s="6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 ht="15.75" customHeight="1">
      <c r="A417" s="3"/>
      <c r="B417" s="6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 ht="15.75" customHeight="1">
      <c r="A418" s="3"/>
      <c r="B418" s="6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 ht="15.75" customHeight="1">
      <c r="A419" s="3"/>
      <c r="B419" s="6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 ht="15.75" customHeight="1">
      <c r="A420" s="3"/>
      <c r="B420" s="6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 ht="15.75" customHeight="1">
      <c r="A421" s="3"/>
      <c r="B421" s="6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 ht="15.75" customHeight="1">
      <c r="A422" s="3"/>
      <c r="B422" s="6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 ht="15.75" customHeight="1">
      <c r="A423" s="3"/>
      <c r="B423" s="6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 ht="15.75" customHeight="1">
      <c r="A424" s="3"/>
      <c r="B424" s="6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 ht="15.75" customHeight="1">
      <c r="A425" s="3"/>
      <c r="B425" s="6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 ht="15.75" customHeight="1">
      <c r="A426" s="3"/>
      <c r="B426" s="6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 ht="15.75" customHeight="1">
      <c r="A427" s="3"/>
      <c r="B427" s="6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 ht="15.75" customHeight="1">
      <c r="A428" s="3"/>
      <c r="B428" s="6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 ht="15.75" customHeight="1">
      <c r="A429" s="3"/>
      <c r="B429" s="6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 ht="15.75" customHeight="1">
      <c r="A430" s="3"/>
      <c r="B430" s="6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 ht="15.75" customHeight="1">
      <c r="A431" s="3"/>
      <c r="B431" s="6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 ht="15.75" customHeight="1">
      <c r="A432" s="3"/>
      <c r="B432" s="6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 ht="15.75" customHeight="1">
      <c r="A433" s="3"/>
      <c r="B433" s="6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 ht="15.75" customHeight="1">
      <c r="A434" s="3"/>
      <c r="B434" s="6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 ht="15.75" customHeight="1">
      <c r="A435" s="3"/>
      <c r="B435" s="6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 ht="15.75" customHeight="1">
      <c r="A436" s="3"/>
      <c r="B436" s="6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 ht="15.75" customHeight="1">
      <c r="A437" s="3"/>
      <c r="B437" s="6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 ht="15.75" customHeight="1">
      <c r="A438" s="3"/>
      <c r="B438" s="6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 ht="15.75" customHeight="1">
      <c r="A439" s="3"/>
      <c r="B439" s="6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 ht="15.75" customHeight="1">
      <c r="A440" s="3"/>
      <c r="B440" s="6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 ht="15.75" customHeight="1">
      <c r="A441" s="3"/>
      <c r="B441" s="6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 ht="15.75" customHeight="1">
      <c r="A442" s="3"/>
      <c r="B442" s="6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 ht="15.75" customHeight="1">
      <c r="A443" s="3"/>
      <c r="B443" s="6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 ht="15.75" customHeight="1">
      <c r="A444" s="3"/>
      <c r="B444" s="6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 ht="15.75" customHeight="1">
      <c r="A445" s="3"/>
      <c r="B445" s="6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 ht="15.75" customHeight="1">
      <c r="A446" s="3"/>
      <c r="B446" s="6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 ht="15.75" customHeight="1">
      <c r="A447" s="3"/>
      <c r="B447" s="6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 ht="15.75" customHeight="1">
      <c r="A448" s="3"/>
      <c r="B448" s="6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 ht="15.75" customHeight="1">
      <c r="A449" s="3"/>
      <c r="B449" s="6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 ht="15.75" customHeight="1">
      <c r="A450" s="3"/>
      <c r="B450" s="6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 ht="15.75" customHeight="1">
      <c r="A451" s="3"/>
      <c r="B451" s="6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 ht="15.75" customHeight="1">
      <c r="A452" s="3"/>
      <c r="B452" s="6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 ht="15.75" customHeight="1">
      <c r="A453" s="3"/>
      <c r="B453" s="6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 ht="15.75" customHeight="1">
      <c r="A454" s="3"/>
      <c r="B454" s="6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 ht="15.75" customHeight="1">
      <c r="A455" s="3"/>
      <c r="B455" s="6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 ht="15.75" customHeight="1">
      <c r="A456" s="3"/>
      <c r="B456" s="6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 ht="15.75" customHeight="1">
      <c r="A457" s="3"/>
      <c r="B457" s="6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 ht="15.75" customHeight="1">
      <c r="A458" s="3"/>
      <c r="B458" s="6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 ht="15.75" customHeight="1">
      <c r="A459" s="3"/>
      <c r="B459" s="6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 ht="15.75" customHeight="1">
      <c r="A460" s="3"/>
      <c r="B460" s="6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 ht="15.75" customHeight="1">
      <c r="A461" s="3"/>
      <c r="B461" s="6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 ht="15.75" customHeight="1">
      <c r="A462" s="3"/>
      <c r="B462" s="6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 ht="15.75" customHeight="1">
      <c r="A463" s="3"/>
      <c r="B463" s="6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 ht="15.75" customHeight="1">
      <c r="A464" s="3"/>
      <c r="B464" s="6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 ht="15.75" customHeight="1">
      <c r="A465" s="3"/>
      <c r="B465" s="6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 ht="15.75" customHeight="1">
      <c r="A466" s="3"/>
      <c r="B466" s="6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 ht="15.75" customHeight="1">
      <c r="A467" s="3"/>
      <c r="B467" s="6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 ht="15.75" customHeight="1">
      <c r="A468" s="3"/>
      <c r="B468" s="6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 ht="15.75" customHeight="1">
      <c r="A469" s="3"/>
      <c r="B469" s="6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 ht="15.75" customHeight="1">
      <c r="A470" s="3"/>
      <c r="B470" s="6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 ht="15.75" customHeight="1">
      <c r="A471" s="3"/>
      <c r="B471" s="6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 ht="15.75" customHeight="1">
      <c r="A472" s="3"/>
      <c r="B472" s="6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 ht="15.75" customHeight="1">
      <c r="A473" s="3"/>
      <c r="B473" s="6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 ht="15.75" customHeight="1">
      <c r="A474" s="3"/>
      <c r="B474" s="6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 ht="15.75" customHeight="1">
      <c r="A475" s="3"/>
      <c r="B475" s="6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 ht="15.75" customHeight="1">
      <c r="A476" s="3"/>
      <c r="B476" s="6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 ht="15.75" customHeight="1">
      <c r="A477" s="3"/>
      <c r="B477" s="6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 ht="15.75" customHeight="1">
      <c r="A478" s="3"/>
      <c r="B478" s="6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 ht="15.75" customHeight="1">
      <c r="A479" s="3"/>
      <c r="B479" s="6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 ht="15.75" customHeight="1">
      <c r="A480" s="3"/>
      <c r="B480" s="6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 ht="15.75" customHeight="1">
      <c r="A481" s="3"/>
      <c r="B481" s="6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 ht="15.75" customHeight="1">
      <c r="A482" s="3"/>
      <c r="B482" s="6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 ht="15.75" customHeight="1">
      <c r="A483" s="3"/>
      <c r="B483" s="6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 ht="15.75" customHeight="1">
      <c r="A484" s="3"/>
      <c r="B484" s="6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 ht="15.75" customHeight="1">
      <c r="A485" s="3"/>
      <c r="B485" s="6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 ht="15.75" customHeight="1">
      <c r="A486" s="3"/>
      <c r="B486" s="6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 ht="15.75" customHeight="1">
      <c r="A487" s="3"/>
      <c r="B487" s="6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 ht="15.75" customHeight="1">
      <c r="A488" s="3"/>
      <c r="B488" s="6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 ht="15.75" customHeight="1">
      <c r="A489" s="3"/>
      <c r="B489" s="6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 ht="15.75" customHeight="1">
      <c r="A490" s="3"/>
      <c r="B490" s="6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 ht="15.75" customHeight="1">
      <c r="A491" s="3"/>
      <c r="B491" s="6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 ht="15.75" customHeight="1">
      <c r="A492" s="3"/>
      <c r="B492" s="6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 ht="15.75" customHeight="1">
      <c r="A493" s="3"/>
      <c r="B493" s="6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 ht="15.75" customHeight="1">
      <c r="A494" s="3"/>
      <c r="B494" s="6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 ht="15.75" customHeight="1">
      <c r="A495" s="3"/>
      <c r="B495" s="6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 ht="15.75" customHeight="1">
      <c r="A496" s="3"/>
      <c r="B496" s="6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 ht="15.75" customHeight="1">
      <c r="A497" s="3"/>
      <c r="B497" s="6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 ht="15.75" customHeight="1">
      <c r="A498" s="3"/>
      <c r="B498" s="6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 ht="15.75" customHeight="1">
      <c r="A499" s="3"/>
      <c r="B499" s="6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 ht="15.75" customHeight="1">
      <c r="A500" s="3"/>
      <c r="B500" s="6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 ht="15.75" customHeight="1">
      <c r="A501" s="3"/>
      <c r="B501" s="6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 ht="15.75" customHeight="1">
      <c r="A502" s="3"/>
      <c r="B502" s="6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 ht="15.75" customHeight="1">
      <c r="A503" s="3"/>
      <c r="B503" s="6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 ht="15.75" customHeight="1">
      <c r="A504" s="3"/>
      <c r="B504" s="6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 ht="15.75" customHeight="1">
      <c r="A505" s="3"/>
      <c r="B505" s="6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 ht="15.75" customHeight="1">
      <c r="A506" s="3"/>
      <c r="B506" s="6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 ht="15.75" customHeight="1">
      <c r="A507" s="3"/>
      <c r="B507" s="6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 ht="15.75" customHeight="1">
      <c r="A508" s="3"/>
      <c r="B508" s="6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 ht="15.75" customHeight="1">
      <c r="A509" s="3"/>
      <c r="B509" s="6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 ht="15.75" customHeight="1">
      <c r="A510" s="3"/>
      <c r="B510" s="6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 ht="15.75" customHeight="1">
      <c r="A511" s="3"/>
      <c r="B511" s="6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 ht="15.75" customHeight="1">
      <c r="A512" s="3"/>
      <c r="B512" s="6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 ht="15.75" customHeight="1">
      <c r="A513" s="3"/>
      <c r="B513" s="6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 ht="15.75" customHeight="1">
      <c r="A514" s="3"/>
      <c r="B514" s="6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 ht="15.75" customHeight="1">
      <c r="A515" s="3"/>
      <c r="B515" s="6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 ht="15.75" customHeight="1">
      <c r="A516" s="3"/>
      <c r="B516" s="6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 ht="15.75" customHeight="1">
      <c r="A517" s="3"/>
      <c r="B517" s="6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 ht="15.75" customHeight="1">
      <c r="A518" s="3"/>
      <c r="B518" s="6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 ht="15.75" customHeight="1">
      <c r="A519" s="3"/>
      <c r="B519" s="6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 ht="15.75" customHeight="1">
      <c r="A520" s="3"/>
      <c r="B520" s="6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 ht="15.75" customHeight="1">
      <c r="A521" s="3"/>
      <c r="B521" s="6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 ht="15.75" customHeight="1">
      <c r="A522" s="3"/>
      <c r="B522" s="6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 ht="15.75" customHeight="1">
      <c r="A523" s="3"/>
      <c r="B523" s="6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 ht="15.75" customHeight="1">
      <c r="A524" s="3"/>
      <c r="B524" s="6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 ht="15.75" customHeight="1">
      <c r="A525" s="3"/>
      <c r="B525" s="6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 ht="15.75" customHeight="1">
      <c r="A526" s="3"/>
      <c r="B526" s="6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 ht="15.75" customHeight="1">
      <c r="A527" s="3"/>
      <c r="B527" s="6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 ht="15.75" customHeight="1">
      <c r="A528" s="3"/>
      <c r="B528" s="6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 ht="15.75" customHeight="1">
      <c r="A529" s="3"/>
      <c r="B529" s="6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 ht="15.75" customHeight="1">
      <c r="A530" s="3"/>
      <c r="B530" s="6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 ht="15.75" customHeight="1">
      <c r="A531" s="3"/>
      <c r="B531" s="6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 ht="15.75" customHeight="1">
      <c r="A532" s="3"/>
      <c r="B532" s="6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 ht="15.75" customHeight="1">
      <c r="A533" s="3"/>
      <c r="B533" s="6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 ht="15.75" customHeight="1">
      <c r="A534" s="3"/>
      <c r="B534" s="6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 ht="15.75" customHeight="1">
      <c r="A535" s="3"/>
      <c r="B535" s="6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 ht="15.75" customHeight="1">
      <c r="A536" s="3"/>
      <c r="B536" s="6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 ht="15.75" customHeight="1">
      <c r="A537" s="3"/>
      <c r="B537" s="6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 ht="15.75" customHeight="1">
      <c r="A538" s="3"/>
      <c r="B538" s="6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 ht="15.75" customHeight="1">
      <c r="A539" s="3"/>
      <c r="B539" s="6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 ht="15.75" customHeight="1">
      <c r="A540" s="3"/>
      <c r="B540" s="6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 ht="15.75" customHeight="1">
      <c r="A541" s="3"/>
      <c r="B541" s="6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 ht="15.75" customHeight="1">
      <c r="A542" s="3"/>
      <c r="B542" s="6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 ht="15.75" customHeight="1">
      <c r="A543" s="3"/>
      <c r="B543" s="6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 ht="15.75" customHeight="1">
      <c r="A544" s="3"/>
      <c r="B544" s="6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 ht="15.75" customHeight="1">
      <c r="A545" s="3"/>
      <c r="B545" s="6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 ht="15.75" customHeight="1">
      <c r="A546" s="3"/>
      <c r="B546" s="6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 ht="15.75" customHeight="1">
      <c r="A547" s="3"/>
      <c r="B547" s="6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 ht="15.75" customHeight="1">
      <c r="A548" s="3"/>
      <c r="B548" s="6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 ht="15.75" customHeight="1">
      <c r="A549" s="3"/>
      <c r="B549" s="6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 ht="15.75" customHeight="1">
      <c r="A550" s="3"/>
      <c r="B550" s="6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 ht="15.75" customHeight="1">
      <c r="A551" s="3"/>
      <c r="B551" s="6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 ht="15.75" customHeight="1">
      <c r="A552" s="3"/>
      <c r="B552" s="6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 ht="15.75" customHeight="1">
      <c r="A553" s="3"/>
      <c r="B553" s="6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 ht="15.75" customHeight="1">
      <c r="A554" s="3"/>
      <c r="B554" s="6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 ht="15.75" customHeight="1">
      <c r="A555" s="3"/>
      <c r="B555" s="6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 ht="15.75" customHeight="1">
      <c r="A556" s="3"/>
      <c r="B556" s="6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 ht="15.75" customHeight="1">
      <c r="A557" s="3"/>
      <c r="B557" s="6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 ht="15.75" customHeight="1">
      <c r="A558" s="3"/>
      <c r="B558" s="6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 ht="15.75" customHeight="1">
      <c r="A559" s="3"/>
      <c r="B559" s="6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 ht="15.75" customHeight="1">
      <c r="A560" s="3"/>
      <c r="B560" s="6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 ht="15.75" customHeight="1">
      <c r="A561" s="3"/>
      <c r="B561" s="6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 ht="15.75" customHeight="1">
      <c r="A562" s="3"/>
      <c r="B562" s="6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 ht="15.75" customHeight="1">
      <c r="A563" s="3"/>
      <c r="B563" s="6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 ht="15.75" customHeight="1">
      <c r="A564" s="3"/>
      <c r="B564" s="6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 ht="15.75" customHeight="1">
      <c r="A565" s="3"/>
      <c r="B565" s="6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 ht="15.75" customHeight="1">
      <c r="A566" s="3"/>
      <c r="B566" s="6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 ht="15.75" customHeight="1">
      <c r="A567" s="3"/>
      <c r="B567" s="6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 ht="15.75" customHeight="1">
      <c r="A568" s="3"/>
      <c r="B568" s="6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 ht="15.75" customHeight="1">
      <c r="A569" s="3"/>
      <c r="B569" s="6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 ht="15.75" customHeight="1">
      <c r="A570" s="3"/>
      <c r="B570" s="6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 ht="15.75" customHeight="1">
      <c r="A571" s="3"/>
      <c r="B571" s="6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 ht="15.75" customHeight="1">
      <c r="A572" s="3"/>
      <c r="B572" s="6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 ht="15.75" customHeight="1">
      <c r="A573" s="3"/>
      <c r="B573" s="6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 ht="15.75" customHeight="1">
      <c r="A574" s="3"/>
      <c r="B574" s="6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 ht="15.75" customHeight="1">
      <c r="A575" s="3"/>
      <c r="B575" s="6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 ht="15.75" customHeight="1">
      <c r="A576" s="3"/>
      <c r="B576" s="6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 ht="15.75" customHeight="1">
      <c r="A577" s="3"/>
      <c r="B577" s="6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 ht="15.75" customHeight="1">
      <c r="A578" s="3"/>
      <c r="B578" s="6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 ht="15.75" customHeight="1">
      <c r="A579" s="3"/>
      <c r="B579" s="6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 ht="15.75" customHeight="1">
      <c r="A580" s="3"/>
      <c r="B580" s="6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 ht="15.75" customHeight="1">
      <c r="A581" s="3"/>
      <c r="B581" s="6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 ht="15.75" customHeight="1">
      <c r="A582" s="3"/>
      <c r="B582" s="6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 ht="15.75" customHeight="1">
      <c r="A583" s="3"/>
      <c r="B583" s="6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 ht="15.75" customHeight="1">
      <c r="A584" s="3"/>
      <c r="B584" s="6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 ht="15.75" customHeight="1">
      <c r="A585" s="3"/>
      <c r="B585" s="6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 ht="15.75" customHeight="1">
      <c r="A586" s="3"/>
      <c r="B586" s="6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 ht="15.75" customHeight="1">
      <c r="A587" s="3"/>
      <c r="B587" s="6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 ht="15.75" customHeight="1">
      <c r="A588" s="3"/>
      <c r="B588" s="6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 ht="15.75" customHeight="1">
      <c r="A589" s="3"/>
      <c r="B589" s="6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 ht="15.75" customHeight="1">
      <c r="A590" s="3"/>
      <c r="B590" s="6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 ht="15.75" customHeight="1">
      <c r="A591" s="3"/>
      <c r="B591" s="6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 ht="15.75" customHeight="1">
      <c r="A592" s="3"/>
      <c r="B592" s="6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 ht="15.75" customHeight="1">
      <c r="A593" s="3"/>
      <c r="B593" s="6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 ht="15.75" customHeight="1">
      <c r="A594" s="3"/>
      <c r="B594" s="6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 ht="15.75" customHeight="1">
      <c r="A595" s="3"/>
      <c r="B595" s="6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 ht="15.75" customHeight="1">
      <c r="A596" s="3"/>
      <c r="B596" s="6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 ht="15.75" customHeight="1">
      <c r="A597" s="3"/>
      <c r="B597" s="6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 ht="15.75" customHeight="1">
      <c r="A598" s="3"/>
      <c r="B598" s="6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 ht="15.75" customHeight="1">
      <c r="A599" s="3"/>
      <c r="B599" s="6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 ht="15.75" customHeight="1">
      <c r="A600" s="3"/>
      <c r="B600" s="6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 ht="15.75" customHeight="1">
      <c r="A601" s="3"/>
      <c r="B601" s="6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 ht="15.75" customHeight="1">
      <c r="A602" s="3"/>
      <c r="B602" s="6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 ht="15.75" customHeight="1">
      <c r="A603" s="3"/>
      <c r="B603" s="6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 ht="15.75" customHeight="1">
      <c r="A604" s="3"/>
      <c r="B604" s="6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 ht="15.75" customHeight="1">
      <c r="A605" s="3"/>
      <c r="B605" s="6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 ht="15.75" customHeight="1">
      <c r="A606" s="3"/>
      <c r="B606" s="6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 ht="15.75" customHeight="1">
      <c r="A607" s="3"/>
      <c r="B607" s="6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 ht="15.75" customHeight="1">
      <c r="A608" s="3"/>
      <c r="B608" s="6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 ht="15.75" customHeight="1">
      <c r="A609" s="3"/>
      <c r="B609" s="6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 ht="15.75" customHeight="1">
      <c r="A610" s="3"/>
      <c r="B610" s="6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 ht="15.75" customHeight="1">
      <c r="A611" s="3"/>
      <c r="B611" s="6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 ht="15.75" customHeight="1">
      <c r="A612" s="3"/>
      <c r="B612" s="6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 ht="15.75" customHeight="1">
      <c r="A613" s="3"/>
      <c r="B613" s="6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 ht="15.75" customHeight="1">
      <c r="A614" s="3"/>
      <c r="B614" s="6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 ht="15.75" customHeight="1">
      <c r="A615" s="3"/>
      <c r="B615" s="6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 ht="15.75" customHeight="1">
      <c r="A616" s="3"/>
      <c r="B616" s="6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 ht="15.75" customHeight="1">
      <c r="A617" s="3"/>
      <c r="B617" s="6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 ht="15.75" customHeight="1">
      <c r="A618" s="3"/>
      <c r="B618" s="6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 ht="15.75" customHeight="1">
      <c r="A619" s="3"/>
      <c r="B619" s="6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 ht="15.75" customHeight="1">
      <c r="A620" s="3"/>
      <c r="B620" s="6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 ht="15.75" customHeight="1">
      <c r="A621" s="3"/>
      <c r="B621" s="6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 ht="15.75" customHeight="1">
      <c r="A622" s="3"/>
      <c r="B622" s="6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 ht="15.75" customHeight="1">
      <c r="A623" s="3"/>
      <c r="B623" s="6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 ht="15.75" customHeight="1">
      <c r="A624" s="3"/>
      <c r="B624" s="6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 ht="15.75" customHeight="1">
      <c r="A625" s="3"/>
      <c r="B625" s="6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 ht="15.75" customHeight="1">
      <c r="A626" s="3"/>
      <c r="B626" s="6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 ht="15.75" customHeight="1">
      <c r="A627" s="3"/>
      <c r="B627" s="6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 ht="15.75" customHeight="1">
      <c r="A628" s="3"/>
      <c r="B628" s="6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 ht="15.75" customHeight="1">
      <c r="A629" s="3"/>
      <c r="B629" s="6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 ht="15.75" customHeight="1">
      <c r="A630" s="3"/>
      <c r="B630" s="6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 ht="15.75" customHeight="1">
      <c r="A631" s="3"/>
      <c r="B631" s="6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 ht="15.75" customHeight="1">
      <c r="A632" s="3"/>
      <c r="B632" s="6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 ht="15.75" customHeight="1">
      <c r="A633" s="3"/>
      <c r="B633" s="6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 ht="15.75" customHeight="1">
      <c r="A634" s="3"/>
      <c r="B634" s="6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 ht="15.75" customHeight="1">
      <c r="A635" s="3"/>
      <c r="B635" s="6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 ht="15.75" customHeight="1">
      <c r="A636" s="3"/>
      <c r="B636" s="6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 ht="15.75" customHeight="1">
      <c r="A637" s="3"/>
      <c r="B637" s="6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 ht="15.75" customHeight="1">
      <c r="A638" s="3"/>
      <c r="B638" s="6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 ht="15.75" customHeight="1">
      <c r="A639" s="3"/>
      <c r="B639" s="6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 ht="15.75" customHeight="1">
      <c r="A640" s="3"/>
      <c r="B640" s="6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 ht="15.75" customHeight="1">
      <c r="A641" s="3"/>
      <c r="B641" s="6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 ht="15.75" customHeight="1">
      <c r="A642" s="3"/>
      <c r="B642" s="6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 ht="15.75" customHeight="1">
      <c r="A643" s="3"/>
      <c r="B643" s="6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 ht="15.75" customHeight="1">
      <c r="A644" s="3"/>
      <c r="B644" s="6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 ht="15.75" customHeight="1">
      <c r="A645" s="3"/>
      <c r="B645" s="6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 ht="15.75" customHeight="1">
      <c r="A646" s="3"/>
      <c r="B646" s="6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 ht="15.75" customHeight="1">
      <c r="A647" s="3"/>
      <c r="B647" s="6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 ht="15.75" customHeight="1">
      <c r="A648" s="3"/>
      <c r="B648" s="6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 ht="15.75" customHeight="1">
      <c r="A649" s="3"/>
      <c r="B649" s="6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 ht="15.75" customHeight="1">
      <c r="A650" s="3"/>
      <c r="B650" s="6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 ht="15.75" customHeight="1">
      <c r="A651" s="3"/>
      <c r="B651" s="6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 ht="15.75" customHeight="1">
      <c r="A652" s="3"/>
      <c r="B652" s="6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 ht="15.75" customHeight="1">
      <c r="A653" s="3"/>
      <c r="B653" s="6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 ht="15.75" customHeight="1">
      <c r="A654" s="3"/>
      <c r="B654" s="6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 ht="15.75" customHeight="1">
      <c r="A655" s="3"/>
      <c r="B655" s="6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 ht="15.75" customHeight="1">
      <c r="A656" s="3"/>
      <c r="B656" s="6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 ht="15.75" customHeight="1">
      <c r="A657" s="3"/>
      <c r="B657" s="6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 ht="15.75" customHeight="1">
      <c r="A658" s="3"/>
      <c r="B658" s="6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 ht="15.75" customHeight="1">
      <c r="A659" s="3"/>
      <c r="B659" s="6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 ht="15.75" customHeight="1">
      <c r="A660" s="3"/>
      <c r="B660" s="6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 ht="15.75" customHeight="1">
      <c r="A661" s="3"/>
      <c r="B661" s="6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 ht="15.75" customHeight="1">
      <c r="A662" s="3"/>
      <c r="B662" s="6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 ht="15.75" customHeight="1">
      <c r="A663" s="3"/>
      <c r="B663" s="6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 ht="15.75" customHeight="1">
      <c r="A664" s="3"/>
      <c r="B664" s="6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 ht="15.75" customHeight="1">
      <c r="A665" s="3"/>
      <c r="B665" s="6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 ht="15.75" customHeight="1">
      <c r="A666" s="3"/>
      <c r="B666" s="6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 ht="15.75" customHeight="1">
      <c r="A667" s="3"/>
      <c r="B667" s="6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 ht="15.75" customHeight="1">
      <c r="A668" s="3"/>
      <c r="B668" s="6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 ht="15.75" customHeight="1">
      <c r="A669" s="3"/>
      <c r="B669" s="6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 ht="15.75" customHeight="1">
      <c r="A670" s="3"/>
      <c r="B670" s="6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 ht="15.75" customHeight="1">
      <c r="A671" s="3"/>
      <c r="B671" s="6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 ht="15.75" customHeight="1">
      <c r="A672" s="3"/>
      <c r="B672" s="6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 ht="15.75" customHeight="1">
      <c r="A673" s="3"/>
      <c r="B673" s="6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 ht="15.75" customHeight="1">
      <c r="A674" s="3"/>
      <c r="B674" s="6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 ht="15.75" customHeight="1">
      <c r="A675" s="3"/>
      <c r="B675" s="6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 ht="15.75" customHeight="1">
      <c r="A676" s="3"/>
      <c r="B676" s="6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 ht="15.75" customHeight="1">
      <c r="A677" s="3"/>
      <c r="B677" s="6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 ht="15.75" customHeight="1">
      <c r="A678" s="3"/>
      <c r="B678" s="6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 ht="15.75" customHeight="1">
      <c r="A679" s="3"/>
      <c r="B679" s="6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 ht="15.75" customHeight="1">
      <c r="A680" s="3"/>
      <c r="B680" s="6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 ht="15.75" customHeight="1">
      <c r="A681" s="3"/>
      <c r="B681" s="6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 ht="15.75" customHeight="1">
      <c r="A682" s="3"/>
      <c r="B682" s="6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 ht="15.75" customHeight="1">
      <c r="A683" s="3"/>
      <c r="B683" s="6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 ht="15.75" customHeight="1">
      <c r="A684" s="3"/>
      <c r="B684" s="6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 ht="15.75" customHeight="1">
      <c r="A685" s="3"/>
      <c r="B685" s="6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 ht="15.75" customHeight="1">
      <c r="A686" s="3"/>
      <c r="B686" s="6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 ht="15.75" customHeight="1">
      <c r="A687" s="3"/>
      <c r="B687" s="6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 ht="15.75" customHeight="1">
      <c r="A688" s="3"/>
      <c r="B688" s="6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 ht="15.75" customHeight="1">
      <c r="A689" s="3"/>
      <c r="B689" s="6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 ht="15.75" customHeight="1">
      <c r="A690" s="3"/>
      <c r="B690" s="6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 ht="15.75" customHeight="1">
      <c r="A691" s="3"/>
      <c r="B691" s="6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 ht="15.75" customHeight="1">
      <c r="A692" s="3"/>
      <c r="B692" s="6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 ht="15.75" customHeight="1">
      <c r="A693" s="3"/>
      <c r="B693" s="6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 ht="15.75" customHeight="1">
      <c r="A694" s="3"/>
      <c r="B694" s="6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 ht="15.75" customHeight="1">
      <c r="A695" s="3"/>
      <c r="B695" s="6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 ht="15.75" customHeight="1">
      <c r="A696" s="3"/>
      <c r="B696" s="6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 ht="15.75" customHeight="1">
      <c r="A697" s="3"/>
      <c r="B697" s="6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 ht="15.75" customHeight="1">
      <c r="A698" s="3"/>
      <c r="B698" s="6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 ht="15.75" customHeight="1">
      <c r="A699" s="3"/>
      <c r="B699" s="6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 ht="15.75" customHeight="1">
      <c r="A700" s="3"/>
      <c r="B700" s="6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 ht="15.75" customHeight="1">
      <c r="A701" s="3"/>
      <c r="B701" s="6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 ht="15.75" customHeight="1">
      <c r="A702" s="3"/>
      <c r="B702" s="6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 ht="15.75" customHeight="1">
      <c r="A703" s="3"/>
      <c r="B703" s="6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 ht="15.75" customHeight="1">
      <c r="A704" s="3"/>
      <c r="B704" s="6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 ht="15.75" customHeight="1">
      <c r="A705" s="3"/>
      <c r="B705" s="6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 ht="15.75" customHeight="1">
      <c r="A706" s="3"/>
      <c r="B706" s="6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 ht="15.75" customHeight="1">
      <c r="A707" s="3"/>
      <c r="B707" s="6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 ht="15.75" customHeight="1">
      <c r="A708" s="3"/>
      <c r="B708" s="6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 ht="15.75" customHeight="1">
      <c r="A709" s="3"/>
      <c r="B709" s="6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 ht="15.75" customHeight="1">
      <c r="A710" s="3"/>
      <c r="B710" s="6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 ht="15.75" customHeight="1">
      <c r="A711" s="3"/>
      <c r="B711" s="6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 ht="15.75" customHeight="1">
      <c r="A712" s="3"/>
      <c r="B712" s="6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 ht="15.75" customHeight="1">
      <c r="A713" s="3"/>
      <c r="B713" s="6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 ht="15.75" customHeight="1">
      <c r="A714" s="3"/>
      <c r="B714" s="6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 ht="15.75" customHeight="1">
      <c r="A715" s="3"/>
      <c r="B715" s="6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 ht="15.75" customHeight="1">
      <c r="A716" s="3"/>
      <c r="B716" s="6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 ht="15.75" customHeight="1">
      <c r="A717" s="3"/>
      <c r="B717" s="6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 ht="15.75" customHeight="1">
      <c r="A718" s="3"/>
      <c r="B718" s="6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 ht="15.75" customHeight="1">
      <c r="A719" s="3"/>
      <c r="B719" s="6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 ht="15.75" customHeight="1">
      <c r="A720" s="3"/>
      <c r="B720" s="6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 ht="15.75" customHeight="1">
      <c r="A721" s="3"/>
      <c r="B721" s="6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 ht="15.75" customHeight="1">
      <c r="A722" s="3"/>
      <c r="B722" s="6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 ht="15.75" customHeight="1">
      <c r="A723" s="3"/>
      <c r="B723" s="6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 ht="15.75" customHeight="1">
      <c r="A724" s="3"/>
      <c r="B724" s="6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 ht="15.75" customHeight="1">
      <c r="A725" s="3"/>
      <c r="B725" s="6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 ht="15.75" customHeight="1">
      <c r="A726" s="3"/>
      <c r="B726" s="6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 ht="15.75" customHeight="1">
      <c r="A727" s="3"/>
      <c r="B727" s="6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 ht="15.75" customHeight="1">
      <c r="A728" s="3"/>
      <c r="B728" s="6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 ht="15.75" customHeight="1">
      <c r="A729" s="3"/>
      <c r="B729" s="6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 ht="15.75" customHeight="1">
      <c r="A730" s="3"/>
      <c r="B730" s="6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 ht="15.75" customHeight="1">
      <c r="A731" s="3"/>
      <c r="B731" s="6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 ht="15.75" customHeight="1">
      <c r="A732" s="3"/>
      <c r="B732" s="6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 ht="15.75" customHeight="1">
      <c r="A733" s="3"/>
      <c r="B733" s="6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 ht="15.75" customHeight="1">
      <c r="A734" s="3"/>
      <c r="B734" s="6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 ht="15.75" customHeight="1">
      <c r="A735" s="3"/>
      <c r="B735" s="6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 ht="15.75" customHeight="1">
      <c r="A736" s="3"/>
      <c r="B736" s="6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 ht="15.75" customHeight="1">
      <c r="A737" s="3"/>
      <c r="B737" s="6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 ht="15.75" customHeight="1">
      <c r="A738" s="3"/>
      <c r="B738" s="6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 ht="15.75" customHeight="1">
      <c r="A739" s="3"/>
      <c r="B739" s="6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 ht="15.75" customHeight="1">
      <c r="A740" s="3"/>
      <c r="B740" s="6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 ht="15.75" customHeight="1">
      <c r="A741" s="3"/>
      <c r="B741" s="6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 ht="15.75" customHeight="1">
      <c r="A742" s="3"/>
      <c r="B742" s="6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 ht="15.75" customHeight="1">
      <c r="A743" s="3"/>
      <c r="B743" s="6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 ht="15.75" customHeight="1">
      <c r="A744" s="3"/>
      <c r="B744" s="6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 ht="15.75" customHeight="1">
      <c r="A745" s="3"/>
      <c r="B745" s="6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 ht="15.75" customHeight="1">
      <c r="A746" s="3"/>
      <c r="B746" s="6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 ht="15.75" customHeight="1">
      <c r="A747" s="3"/>
      <c r="B747" s="6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 ht="15.75" customHeight="1">
      <c r="A748" s="3"/>
      <c r="B748" s="6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 ht="15.75" customHeight="1">
      <c r="A749" s="3"/>
      <c r="B749" s="6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 ht="15.75" customHeight="1">
      <c r="A750" s="3"/>
      <c r="B750" s="6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 ht="15.75" customHeight="1">
      <c r="A751" s="3"/>
      <c r="B751" s="6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 ht="15.75" customHeight="1">
      <c r="A752" s="3"/>
      <c r="B752" s="6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 ht="15.75" customHeight="1">
      <c r="A753" s="3"/>
      <c r="B753" s="6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 ht="15.75" customHeight="1">
      <c r="A754" s="3"/>
      <c r="B754" s="6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 ht="15.75" customHeight="1">
      <c r="A755" s="3"/>
      <c r="B755" s="6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 ht="15.75" customHeight="1">
      <c r="A756" s="3"/>
      <c r="B756" s="6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 ht="15.75" customHeight="1">
      <c r="A757" s="3"/>
      <c r="B757" s="6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 ht="15.75" customHeight="1">
      <c r="A758" s="3"/>
      <c r="B758" s="6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 ht="15.75" customHeight="1">
      <c r="A759" s="3"/>
      <c r="B759" s="6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 ht="15.75" customHeight="1">
      <c r="A760" s="3"/>
      <c r="B760" s="6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 ht="15.75" customHeight="1">
      <c r="A761" s="3"/>
      <c r="B761" s="6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 ht="15.75" customHeight="1">
      <c r="A762" s="3"/>
      <c r="B762" s="6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 ht="15.75" customHeight="1">
      <c r="A763" s="3"/>
      <c r="B763" s="6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 ht="15.75" customHeight="1">
      <c r="A764" s="3"/>
      <c r="B764" s="6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 ht="15.75" customHeight="1">
      <c r="A765" s="3"/>
      <c r="B765" s="6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 ht="15.75" customHeight="1">
      <c r="A766" s="3"/>
      <c r="B766" s="6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 ht="15.75" customHeight="1">
      <c r="A767" s="3"/>
      <c r="B767" s="6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 ht="15.75" customHeight="1">
      <c r="A768" s="3"/>
      <c r="B768" s="6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 ht="15.75" customHeight="1">
      <c r="A769" s="3"/>
      <c r="B769" s="6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 ht="15.75" customHeight="1">
      <c r="A770" s="3"/>
      <c r="B770" s="6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 ht="15.75" customHeight="1">
      <c r="A771" s="3"/>
      <c r="B771" s="6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 ht="15.75" customHeight="1">
      <c r="A772" s="3"/>
      <c r="B772" s="6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 ht="15.75" customHeight="1">
      <c r="A773" s="3"/>
      <c r="B773" s="6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 ht="15.75" customHeight="1">
      <c r="A774" s="3"/>
      <c r="B774" s="6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 ht="15.75" customHeight="1">
      <c r="A775" s="3"/>
      <c r="B775" s="6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 ht="15.75" customHeight="1">
      <c r="A776" s="3"/>
      <c r="B776" s="6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 ht="15.75" customHeight="1">
      <c r="A777" s="3"/>
      <c r="B777" s="6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 ht="15.75" customHeight="1">
      <c r="A778" s="3"/>
      <c r="B778" s="6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 ht="15.75" customHeight="1">
      <c r="A779" s="3"/>
      <c r="B779" s="6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 ht="15.75" customHeight="1">
      <c r="A780" s="3"/>
      <c r="B780" s="6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 ht="15.75" customHeight="1">
      <c r="A781" s="3"/>
      <c r="B781" s="6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 ht="15.75" customHeight="1">
      <c r="A782" s="3"/>
      <c r="B782" s="6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 ht="15.75" customHeight="1">
      <c r="A783" s="3"/>
      <c r="B783" s="6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 ht="15.75" customHeight="1">
      <c r="A784" s="3"/>
      <c r="B784" s="6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 ht="15.75" customHeight="1">
      <c r="A785" s="3"/>
      <c r="B785" s="6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 ht="15.75" customHeight="1">
      <c r="A786" s="3"/>
      <c r="B786" s="6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 ht="15.75" customHeight="1">
      <c r="A787" s="3"/>
      <c r="B787" s="6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 ht="15.75" customHeight="1">
      <c r="A788" s="3"/>
      <c r="B788" s="6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 ht="15.75" customHeight="1">
      <c r="A789" s="3"/>
      <c r="B789" s="6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 ht="15.75" customHeight="1">
      <c r="A790" s="3"/>
      <c r="B790" s="6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 ht="15.75" customHeight="1">
      <c r="A791" s="3"/>
      <c r="B791" s="6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 ht="15.75" customHeight="1">
      <c r="A792" s="3"/>
      <c r="B792" s="6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 ht="15.75" customHeight="1">
      <c r="A793" s="3"/>
      <c r="B793" s="6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 ht="15.75" customHeight="1">
      <c r="A794" s="3"/>
      <c r="B794" s="6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 ht="15.75" customHeight="1">
      <c r="A795" s="3"/>
      <c r="B795" s="6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 ht="15.75" customHeight="1">
      <c r="A796" s="3"/>
      <c r="B796" s="6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 ht="15.75" customHeight="1">
      <c r="A797" s="3"/>
      <c r="B797" s="6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 ht="15.75" customHeight="1">
      <c r="A798" s="3"/>
      <c r="B798" s="6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 ht="15.75" customHeight="1">
      <c r="A799" s="3"/>
      <c r="B799" s="6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 ht="15.75" customHeight="1">
      <c r="A800" s="3"/>
      <c r="B800" s="6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 ht="15.75" customHeight="1">
      <c r="A801" s="3"/>
      <c r="B801" s="6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 ht="15.75" customHeight="1">
      <c r="A802" s="3"/>
      <c r="B802" s="6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 ht="15.75" customHeight="1">
      <c r="A803" s="3"/>
      <c r="B803" s="6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 ht="15.75" customHeight="1">
      <c r="A804" s="3"/>
      <c r="B804" s="6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 ht="15.75" customHeight="1">
      <c r="A805" s="3"/>
      <c r="B805" s="6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 ht="15.75" customHeight="1">
      <c r="A806" s="3"/>
      <c r="B806" s="6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 ht="15.75" customHeight="1">
      <c r="A807" s="3"/>
      <c r="B807" s="6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 ht="15.75" customHeight="1">
      <c r="A808" s="3"/>
      <c r="B808" s="6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 ht="15.75" customHeight="1">
      <c r="A809" s="3"/>
      <c r="B809" s="6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 ht="15.75" customHeight="1">
      <c r="A810" s="3"/>
      <c r="B810" s="6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 ht="15.75" customHeight="1">
      <c r="A811" s="3"/>
      <c r="B811" s="6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 ht="15.75" customHeight="1">
      <c r="A812" s="3"/>
      <c r="B812" s="6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 ht="15.75" customHeight="1">
      <c r="A813" s="3"/>
      <c r="B813" s="6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 ht="15.75" customHeight="1">
      <c r="A814" s="3"/>
      <c r="B814" s="6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 ht="15.75" customHeight="1">
      <c r="A815" s="3"/>
      <c r="B815" s="6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 ht="15.75" customHeight="1">
      <c r="A816" s="3"/>
      <c r="B816" s="6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 ht="15.75" customHeight="1">
      <c r="A817" s="3"/>
      <c r="B817" s="6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 ht="15.75" customHeight="1">
      <c r="A818" s="3"/>
      <c r="B818" s="6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 ht="15.75" customHeight="1">
      <c r="A819" s="3"/>
      <c r="B819" s="6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 ht="15.75" customHeight="1">
      <c r="A820" s="3"/>
      <c r="B820" s="6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 ht="15.75" customHeight="1">
      <c r="A821" s="3"/>
      <c r="B821" s="6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 ht="15.75" customHeight="1">
      <c r="A822" s="3"/>
      <c r="B822" s="6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 ht="15.75" customHeight="1">
      <c r="A823" s="3"/>
      <c r="B823" s="6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 ht="15.75" customHeight="1">
      <c r="A824" s="3"/>
      <c r="B824" s="6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 ht="15.75" customHeight="1">
      <c r="A825" s="3"/>
      <c r="B825" s="6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 ht="15.75" customHeight="1">
      <c r="A826" s="3"/>
      <c r="B826" s="6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 ht="15.75" customHeight="1">
      <c r="A827" s="3"/>
      <c r="B827" s="6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 ht="15.75" customHeight="1">
      <c r="A828" s="3"/>
      <c r="B828" s="6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 ht="15.75" customHeight="1">
      <c r="A829" s="3"/>
      <c r="B829" s="6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 ht="15.75" customHeight="1">
      <c r="A830" s="3"/>
      <c r="B830" s="6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 ht="15.75" customHeight="1">
      <c r="A831" s="3"/>
      <c r="B831" s="6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 ht="15.75" customHeight="1">
      <c r="A832" s="3"/>
      <c r="B832" s="6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 ht="15.75" customHeight="1">
      <c r="A833" s="3"/>
      <c r="B833" s="6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 ht="15.75" customHeight="1">
      <c r="A834" s="3"/>
      <c r="B834" s="6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 ht="15.75" customHeight="1">
      <c r="A835" s="3"/>
      <c r="B835" s="6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 ht="15.75" customHeight="1">
      <c r="A836" s="3"/>
      <c r="B836" s="6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 ht="15.75" customHeight="1">
      <c r="A837" s="3"/>
      <c r="B837" s="6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 ht="15.75" customHeight="1">
      <c r="A838" s="3"/>
      <c r="B838" s="6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 ht="15.75" customHeight="1">
      <c r="A839" s="3"/>
      <c r="B839" s="6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 ht="15.75" customHeight="1">
      <c r="A840" s="3"/>
      <c r="B840" s="6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 ht="15.75" customHeight="1">
      <c r="A841" s="3"/>
      <c r="B841" s="6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 ht="15.75" customHeight="1">
      <c r="A842" s="3"/>
      <c r="B842" s="6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 ht="15.75" customHeight="1">
      <c r="A843" s="3"/>
      <c r="B843" s="6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 ht="15.75" customHeight="1">
      <c r="A844" s="3"/>
      <c r="B844" s="6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 ht="15.75" customHeight="1">
      <c r="A845" s="3"/>
      <c r="B845" s="6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 ht="15.75" customHeight="1">
      <c r="A846" s="3"/>
      <c r="B846" s="6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 ht="15.75" customHeight="1">
      <c r="A847" s="3"/>
      <c r="B847" s="6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 ht="15.75" customHeight="1">
      <c r="A848" s="3"/>
      <c r="B848" s="6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 ht="15.75" customHeight="1">
      <c r="A849" s="3"/>
      <c r="B849" s="6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 ht="15.75" customHeight="1">
      <c r="A850" s="3"/>
      <c r="B850" s="6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 ht="15.75" customHeight="1">
      <c r="A851" s="3"/>
      <c r="B851" s="6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 ht="15.75" customHeight="1">
      <c r="A852" s="3"/>
      <c r="B852" s="6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 ht="15.75" customHeight="1">
      <c r="A853" s="3"/>
      <c r="B853" s="6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 ht="15.75" customHeight="1">
      <c r="A854" s="3"/>
      <c r="B854" s="6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 ht="15.75" customHeight="1">
      <c r="A855" s="3"/>
      <c r="B855" s="6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 ht="15.75" customHeight="1">
      <c r="A856" s="3"/>
      <c r="B856" s="6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 ht="15.75" customHeight="1">
      <c r="A857" s="3"/>
      <c r="B857" s="6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 ht="15.75" customHeight="1">
      <c r="A858" s="3"/>
      <c r="B858" s="6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 ht="15.75" customHeight="1">
      <c r="A859" s="3"/>
      <c r="B859" s="6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 ht="15.75" customHeight="1">
      <c r="A860" s="3"/>
      <c r="B860" s="6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 ht="15.75" customHeight="1">
      <c r="A861" s="3"/>
      <c r="B861" s="6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 ht="15.75" customHeight="1">
      <c r="A862" s="3"/>
      <c r="B862" s="6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 ht="15.75" customHeight="1">
      <c r="A863" s="3"/>
      <c r="B863" s="6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 ht="15.75" customHeight="1">
      <c r="A864" s="3"/>
      <c r="B864" s="6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 ht="15.75" customHeight="1">
      <c r="A865" s="3"/>
      <c r="B865" s="6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 ht="15.75" customHeight="1">
      <c r="A866" s="3"/>
      <c r="B866" s="6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 ht="15.75" customHeight="1">
      <c r="A867" s="3"/>
      <c r="B867" s="6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 ht="15.75" customHeight="1">
      <c r="A868" s="3"/>
      <c r="B868" s="6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 ht="15.75" customHeight="1">
      <c r="A869" s="3"/>
      <c r="B869" s="6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 ht="15.75" customHeight="1">
      <c r="A870" s="3"/>
      <c r="B870" s="6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 ht="15.75" customHeight="1">
      <c r="A871" s="3"/>
      <c r="B871" s="6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 ht="15.75" customHeight="1">
      <c r="A872" s="3"/>
      <c r="B872" s="6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 ht="15.75" customHeight="1">
      <c r="A873" s="3"/>
      <c r="B873" s="6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 ht="15.75" customHeight="1">
      <c r="A874" s="3"/>
      <c r="B874" s="6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 ht="15.75" customHeight="1">
      <c r="A875" s="3"/>
      <c r="B875" s="6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 ht="15.75" customHeight="1">
      <c r="A876" s="3"/>
      <c r="B876" s="6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 ht="15.75" customHeight="1">
      <c r="A877" s="3"/>
      <c r="B877" s="6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 ht="15.75" customHeight="1">
      <c r="A878" s="3"/>
      <c r="B878" s="6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 ht="15.75" customHeight="1">
      <c r="A879" s="3"/>
      <c r="B879" s="6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 ht="15.75" customHeight="1">
      <c r="A880" s="3"/>
      <c r="B880" s="6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 ht="15.75" customHeight="1">
      <c r="A881" s="3"/>
      <c r="B881" s="6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 ht="15.75" customHeight="1">
      <c r="A882" s="3"/>
      <c r="B882" s="6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 ht="15.75" customHeight="1">
      <c r="A883" s="3"/>
      <c r="B883" s="6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 ht="15.75" customHeight="1">
      <c r="A884" s="3"/>
      <c r="B884" s="6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 ht="15.75" customHeight="1">
      <c r="A885" s="3"/>
      <c r="B885" s="6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 ht="15.75" customHeight="1">
      <c r="A886" s="3"/>
      <c r="B886" s="6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 ht="15.75" customHeight="1">
      <c r="A887" s="3"/>
      <c r="B887" s="6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 ht="15.75" customHeight="1">
      <c r="A888" s="3"/>
      <c r="B888" s="6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 ht="15.75" customHeight="1">
      <c r="A889" s="3"/>
      <c r="B889" s="6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 ht="15.75" customHeight="1">
      <c r="A890" s="3"/>
      <c r="B890" s="6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 ht="15.75" customHeight="1">
      <c r="A891" s="3"/>
      <c r="B891" s="6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 ht="15.75" customHeight="1">
      <c r="A892" s="3"/>
      <c r="B892" s="6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 ht="15.75" customHeight="1">
      <c r="A893" s="3"/>
      <c r="B893" s="6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 ht="15.75" customHeight="1">
      <c r="A894" s="3"/>
      <c r="B894" s="6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 ht="15.75" customHeight="1">
      <c r="A895" s="3"/>
      <c r="B895" s="6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 ht="15.75" customHeight="1">
      <c r="A896" s="3"/>
      <c r="B896" s="6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 ht="15.75" customHeight="1">
      <c r="A897" s="3"/>
      <c r="B897" s="6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 ht="15.75" customHeight="1">
      <c r="A898" s="3"/>
      <c r="B898" s="6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 ht="15.75" customHeight="1">
      <c r="A899" s="3"/>
      <c r="B899" s="6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 ht="15.75" customHeight="1">
      <c r="A900" s="3"/>
      <c r="B900" s="6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 ht="15.75" customHeight="1">
      <c r="A901" s="3"/>
      <c r="B901" s="6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 ht="15.75" customHeight="1">
      <c r="A902" s="3"/>
      <c r="B902" s="6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 ht="15.75" customHeight="1">
      <c r="A903" s="3"/>
      <c r="B903" s="6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 ht="15.75" customHeight="1">
      <c r="A904" s="3"/>
      <c r="B904" s="6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 ht="15.75" customHeight="1">
      <c r="A905" s="3"/>
      <c r="B905" s="6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 ht="15.75" customHeight="1">
      <c r="A906" s="3"/>
      <c r="B906" s="6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 ht="15.75" customHeight="1">
      <c r="A907" s="3"/>
      <c r="B907" s="6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 ht="15.75" customHeight="1">
      <c r="A908" s="3"/>
      <c r="B908" s="6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 ht="15.75" customHeight="1">
      <c r="A909" s="3"/>
      <c r="B909" s="6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 ht="15.75" customHeight="1">
      <c r="A910" s="3"/>
      <c r="B910" s="6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 ht="15.75" customHeight="1">
      <c r="A911" s="3"/>
      <c r="B911" s="6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 ht="15.75" customHeight="1">
      <c r="A912" s="3"/>
      <c r="B912" s="6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 ht="15.75" customHeight="1">
      <c r="A913" s="3"/>
      <c r="B913" s="6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 ht="15.75" customHeight="1">
      <c r="A914" s="3"/>
      <c r="B914" s="6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 ht="15.75" customHeight="1">
      <c r="A915" s="3"/>
      <c r="B915" s="6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 ht="15.75" customHeight="1">
      <c r="A916" s="3"/>
      <c r="B916" s="6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 ht="15.75" customHeight="1">
      <c r="A917" s="3"/>
      <c r="B917" s="6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 ht="15.75" customHeight="1">
      <c r="A918" s="3"/>
      <c r="B918" s="6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 ht="15.75" customHeight="1">
      <c r="A919" s="3"/>
      <c r="B919" s="6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 ht="15.75" customHeight="1">
      <c r="A920" s="3"/>
      <c r="B920" s="6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 ht="15.75" customHeight="1">
      <c r="A921" s="3"/>
      <c r="B921" s="6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 ht="15.75" customHeight="1">
      <c r="A922" s="3"/>
      <c r="B922" s="6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 ht="15.75" customHeight="1">
      <c r="A923" s="3"/>
      <c r="B923" s="6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 ht="15.75" customHeight="1">
      <c r="A924" s="3"/>
      <c r="B924" s="6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 ht="15.75" customHeight="1">
      <c r="A925" s="3"/>
      <c r="B925" s="6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 ht="15.75" customHeight="1">
      <c r="A926" s="3"/>
      <c r="B926" s="6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 ht="15.75" customHeight="1">
      <c r="A927" s="3"/>
      <c r="B927" s="6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 ht="15.75" customHeight="1">
      <c r="A928" s="3"/>
      <c r="B928" s="6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 ht="15.75" customHeight="1">
      <c r="A929" s="3"/>
      <c r="B929" s="6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 ht="15.75" customHeight="1">
      <c r="A930" s="3"/>
      <c r="B930" s="6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 ht="15.75" customHeight="1">
      <c r="A931" s="3"/>
      <c r="B931" s="6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 ht="15.75" customHeight="1">
      <c r="A932" s="3"/>
      <c r="B932" s="6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 ht="15.75" customHeight="1">
      <c r="A933" s="3"/>
      <c r="B933" s="6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 ht="15.75" customHeight="1">
      <c r="A934" s="3"/>
      <c r="B934" s="6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 ht="15.75" customHeight="1">
      <c r="A935" s="3"/>
      <c r="B935" s="6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 ht="15.75" customHeight="1">
      <c r="A936" s="3"/>
      <c r="B936" s="6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 ht="15.75" customHeight="1">
      <c r="A937" s="3"/>
      <c r="B937" s="6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 ht="15.75" customHeight="1">
      <c r="A938" s="3"/>
      <c r="B938" s="6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 ht="15.75" customHeight="1">
      <c r="A939" s="3"/>
      <c r="B939" s="6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 ht="15.75" customHeight="1">
      <c r="A940" s="3"/>
      <c r="B940" s="6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 ht="15.75" customHeight="1">
      <c r="A941" s="3"/>
      <c r="B941" s="6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 ht="15.75" customHeight="1">
      <c r="A942" s="3"/>
      <c r="B942" s="6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 ht="15.75" customHeight="1">
      <c r="A943" s="3"/>
      <c r="B943" s="6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 ht="15.75" customHeight="1">
      <c r="A944" s="3"/>
      <c r="B944" s="6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 ht="15.75" customHeight="1">
      <c r="A945" s="3"/>
      <c r="B945" s="6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 ht="15.75" customHeight="1">
      <c r="A946" s="3"/>
      <c r="B946" s="6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 ht="15.75" customHeight="1">
      <c r="A947" s="3"/>
      <c r="B947" s="6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 ht="15.75" customHeight="1">
      <c r="A948" s="3"/>
      <c r="B948" s="6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 ht="15.75" customHeight="1">
      <c r="A949" s="3"/>
      <c r="B949" s="6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 ht="15.75" customHeight="1">
      <c r="A950" s="3"/>
      <c r="B950" s="6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 ht="15.75" customHeight="1">
      <c r="A951" s="3"/>
      <c r="B951" s="6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 ht="15.75" customHeight="1">
      <c r="A952" s="3"/>
      <c r="B952" s="6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 ht="15.75" customHeight="1">
      <c r="A953" s="3"/>
      <c r="B953" s="6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 ht="15.75" customHeight="1">
      <c r="A954" s="3"/>
      <c r="B954" s="6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 ht="15.75" customHeight="1">
      <c r="A955" s="3"/>
      <c r="B955" s="6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 ht="15.75" customHeight="1">
      <c r="A956" s="3"/>
      <c r="B956" s="6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 ht="15.75" customHeight="1">
      <c r="A957" s="3"/>
      <c r="B957" s="6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 ht="15.75" customHeight="1">
      <c r="A958" s="3"/>
      <c r="B958" s="6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 ht="15.75" customHeight="1">
      <c r="A959" s="3"/>
      <c r="B959" s="6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 ht="15.75" customHeight="1">
      <c r="A960" s="3"/>
      <c r="B960" s="6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 ht="15.75" customHeight="1">
      <c r="A961" s="3"/>
      <c r="B961" s="6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 ht="15.75" customHeight="1">
      <c r="A962" s="3"/>
      <c r="B962" s="6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 ht="15.75" customHeight="1">
      <c r="A963" s="3"/>
      <c r="B963" s="6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 ht="15.75" customHeight="1">
      <c r="A964" s="3"/>
      <c r="B964" s="6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 ht="15.75" customHeight="1">
      <c r="A965" s="3"/>
      <c r="B965" s="6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 ht="15.75" customHeight="1">
      <c r="A966" s="3"/>
      <c r="B966" s="6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 ht="15.75" customHeight="1">
      <c r="A967" s="3"/>
      <c r="B967" s="6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 ht="15.75" customHeight="1">
      <c r="A968" s="3"/>
      <c r="B968" s="6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 ht="15.75" customHeight="1">
      <c r="A969" s="3"/>
      <c r="B969" s="6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 ht="15.75" customHeight="1">
      <c r="A970" s="3"/>
      <c r="B970" s="6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 ht="15.75" customHeight="1">
      <c r="A971" s="3"/>
      <c r="B971" s="6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 ht="15.75" customHeight="1">
      <c r="A972" s="3"/>
      <c r="B972" s="6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 ht="15.75" customHeight="1">
      <c r="A973" s="3"/>
      <c r="B973" s="6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 ht="15.75" customHeight="1">
      <c r="A974" s="3"/>
      <c r="B974" s="6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 ht="15.75" customHeight="1">
      <c r="A975" s="3"/>
      <c r="B975" s="6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 ht="15.75" customHeight="1">
      <c r="A976" s="3"/>
      <c r="B976" s="6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 ht="15.75" customHeight="1">
      <c r="A977" s="3"/>
      <c r="B977" s="6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 ht="15.75" customHeight="1">
      <c r="A978" s="3"/>
      <c r="B978" s="6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 ht="15.75" customHeight="1">
      <c r="A979" s="3"/>
      <c r="B979" s="6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 ht="15.75" customHeight="1">
      <c r="A980" s="3"/>
      <c r="B980" s="6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 ht="15.75" customHeight="1">
      <c r="A981" s="3"/>
      <c r="B981" s="6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 ht="15.75" customHeight="1">
      <c r="A982" s="3"/>
      <c r="B982" s="6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 ht="15.75" customHeight="1">
      <c r="A983" s="3"/>
      <c r="B983" s="6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 ht="15.75" customHeight="1">
      <c r="A984" s="3"/>
      <c r="B984" s="6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 ht="15.75" customHeight="1">
      <c r="A985" s="3"/>
      <c r="B985" s="6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 ht="15.75" customHeight="1">
      <c r="A986" s="3"/>
      <c r="B986" s="6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 ht="15.75" customHeight="1">
      <c r="A987" s="3"/>
      <c r="B987" s="6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 ht="15.75" customHeight="1">
      <c r="A988" s="3"/>
      <c r="B988" s="6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 ht="15.75" customHeight="1">
      <c r="A989" s="3"/>
      <c r="B989" s="6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 ht="15.75" customHeight="1">
      <c r="A990" s="3"/>
      <c r="B990" s="6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 ht="15.75" customHeight="1">
      <c r="A991" s="3"/>
      <c r="B991" s="6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 ht="15.75" customHeight="1">
      <c r="A992" s="3"/>
      <c r="B992" s="6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 ht="15.75" customHeight="1">
      <c r="A993" s="3"/>
      <c r="B993" s="62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 ht="15.75" customHeight="1">
      <c r="A994" s="3"/>
      <c r="B994" s="62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 ht="15.75" customHeight="1">
      <c r="A995" s="3"/>
      <c r="B995" s="62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 ht="15.75" customHeight="1">
      <c r="A996" s="3"/>
      <c r="B996" s="62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 ht="15.75" customHeight="1">
      <c r="A997" s="3"/>
      <c r="B997" s="62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 ht="15.75" customHeight="1">
      <c r="A998" s="3"/>
      <c r="B998" s="62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</sheetData>
  <mergeCells count="1">
    <mergeCell ref="R8:AC8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74EA7"/>
    <pageSetUpPr/>
  </sheetPr>
  <sheetViews>
    <sheetView workbookViewId="0"/>
  </sheetViews>
  <sheetFormatPr customHeight="1" defaultColWidth="14.43" defaultRowHeight="15.0"/>
  <cols>
    <col customWidth="1" min="1" max="1" width="32.14"/>
    <col customWidth="1" min="2" max="2" width="14.71"/>
    <col customWidth="1" min="3" max="9" width="11.71"/>
    <col customWidth="1" min="10" max="10" width="14.86"/>
    <col customWidth="1" min="11" max="11" width="12.57"/>
    <col customWidth="1" min="12" max="12" width="13.43"/>
    <col customWidth="1" min="13" max="13" width="14.57"/>
    <col customWidth="1" min="14" max="14" width="17.29"/>
    <col customWidth="1" min="15" max="26" width="10.71"/>
  </cols>
  <sheetData>
    <row r="1" ht="15.75" customHeight="1">
      <c r="A1" s="1" t="s">
        <v>174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10" t="s">
        <v>196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75" customHeight="1">
      <c r="A3" s="147" t="s">
        <v>175</v>
      </c>
      <c r="B3" s="148" t="s">
        <v>127</v>
      </c>
      <c r="C3" s="148" t="s">
        <v>128</v>
      </c>
      <c r="D3" s="148" t="s">
        <v>129</v>
      </c>
      <c r="E3" s="148" t="s">
        <v>130</v>
      </c>
      <c r="F3" s="148" t="s">
        <v>131</v>
      </c>
      <c r="G3" s="148" t="s">
        <v>132</v>
      </c>
      <c r="H3" s="148" t="s">
        <v>176</v>
      </c>
      <c r="I3" s="148" t="s">
        <v>134</v>
      </c>
      <c r="J3" s="148" t="s">
        <v>135</v>
      </c>
      <c r="K3" s="148" t="s">
        <v>136</v>
      </c>
      <c r="L3" s="148" t="s">
        <v>137</v>
      </c>
      <c r="M3" s="148" t="s">
        <v>138</v>
      </c>
      <c r="N3" s="149" t="s">
        <v>175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ht="15.75" customHeight="1">
      <c r="A4" s="150" t="s">
        <v>177</v>
      </c>
      <c r="B4" s="132">
        <f>'Cash Flow - Year 2'!C7</f>
        <v>7000</v>
      </c>
      <c r="C4" s="132">
        <f>'Cash Flow - Year 2'!D7</f>
        <v>7000</v>
      </c>
      <c r="D4" s="132">
        <f>'Cash Flow - Year 2'!E7</f>
        <v>7000</v>
      </c>
      <c r="E4" s="132">
        <f>'Cash Flow - Year 2'!F7</f>
        <v>8750</v>
      </c>
      <c r="F4" s="132">
        <f>'Cash Flow - Year 2'!G7</f>
        <v>8750</v>
      </c>
      <c r="G4" s="132">
        <f>'Cash Flow - Year 2'!H7</f>
        <v>8750</v>
      </c>
      <c r="H4" s="132">
        <f>'Cash Flow - Year 2'!I7</f>
        <v>11375</v>
      </c>
      <c r="I4" s="132">
        <f>'Cash Flow - Year 2'!J7</f>
        <v>13125</v>
      </c>
      <c r="J4" s="132">
        <f>'Cash Flow - Year 2'!K7</f>
        <v>13125</v>
      </c>
      <c r="K4" s="132">
        <f>'Cash Flow - Year 2'!L7</f>
        <v>13125</v>
      </c>
      <c r="L4" s="132">
        <f>'Cash Flow - Year 2'!M7</f>
        <v>12250</v>
      </c>
      <c r="M4" s="132">
        <f>'Cash Flow - Year 2'!N7</f>
        <v>12250</v>
      </c>
      <c r="N4" s="133">
        <f t="shared" ref="N4:N5" si="2">SUM(B4:M4)</f>
        <v>122500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75" customHeight="1">
      <c r="A5" s="151" t="s">
        <v>178</v>
      </c>
      <c r="B5" s="135">
        <f t="shared" ref="B5:M5" si="1">B4</f>
        <v>7000</v>
      </c>
      <c r="C5" s="135">
        <f t="shared" si="1"/>
        <v>7000</v>
      </c>
      <c r="D5" s="135">
        <f t="shared" si="1"/>
        <v>7000</v>
      </c>
      <c r="E5" s="135">
        <f t="shared" si="1"/>
        <v>8750</v>
      </c>
      <c r="F5" s="135">
        <f t="shared" si="1"/>
        <v>8750</v>
      </c>
      <c r="G5" s="135">
        <f t="shared" si="1"/>
        <v>8750</v>
      </c>
      <c r="H5" s="135">
        <f t="shared" si="1"/>
        <v>11375</v>
      </c>
      <c r="I5" s="135">
        <f t="shared" si="1"/>
        <v>13125</v>
      </c>
      <c r="J5" s="135">
        <f t="shared" si="1"/>
        <v>13125</v>
      </c>
      <c r="K5" s="135">
        <f t="shared" si="1"/>
        <v>13125</v>
      </c>
      <c r="L5" s="135">
        <f t="shared" si="1"/>
        <v>12250</v>
      </c>
      <c r="M5" s="135">
        <f t="shared" si="1"/>
        <v>12250</v>
      </c>
      <c r="N5" s="136">
        <f t="shared" si="2"/>
        <v>122500</v>
      </c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ht="15.75" customHeight="1">
      <c r="A6" s="104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75" customHeight="1">
      <c r="A7" s="154" t="s">
        <v>179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6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ht="15.75" customHeight="1">
      <c r="A8" s="104" t="s">
        <v>180</v>
      </c>
      <c r="B8" s="126">
        <f>'Cash Flow - Year 2'!C15+'Cash Flow - Year 2'!C17</f>
        <v>6066.666667</v>
      </c>
      <c r="C8" s="126">
        <f>'Cash Flow - Year 2'!D15+'Cash Flow - Year 2'!D17</f>
        <v>6066.666667</v>
      </c>
      <c r="D8" s="126">
        <f>'Cash Flow - Year 2'!E15+'Cash Flow - Year 2'!E17</f>
        <v>6066.666667</v>
      </c>
      <c r="E8" s="126">
        <f>'Cash Flow - Year 2'!F15+'Cash Flow - Year 2'!F17</f>
        <v>6066.666667</v>
      </c>
      <c r="F8" s="126">
        <f>'Cash Flow - Year 2'!G15+'Cash Flow - Year 2'!G17</f>
        <v>6066.666667</v>
      </c>
      <c r="G8" s="126">
        <f>'Cash Flow - Year 2'!H15+'Cash Flow - Year 2'!H17</f>
        <v>6066.666667</v>
      </c>
      <c r="H8" s="126">
        <f>'Cash Flow - Year 2'!I15+'Cash Flow - Year 2'!I17</f>
        <v>6066.666667</v>
      </c>
      <c r="I8" s="126">
        <f>'Cash Flow - Year 2'!J15+'Cash Flow - Year 2'!J17</f>
        <v>6066.666667</v>
      </c>
      <c r="J8" s="126">
        <f>'Cash Flow - Year 2'!K15+'Cash Flow - Year 2'!K17</f>
        <v>6066.666667</v>
      </c>
      <c r="K8" s="126">
        <f>'Cash Flow - Year 2'!L15+'Cash Flow - Year 2'!L17</f>
        <v>6066.666667</v>
      </c>
      <c r="L8" s="126">
        <f>'Cash Flow - Year 2'!M15+'Cash Flow - Year 2'!M17</f>
        <v>6066.666667</v>
      </c>
      <c r="M8" s="126">
        <f>'Cash Flow - Year 2'!N15+'Cash Flow - Year 2'!N17</f>
        <v>6066.666667</v>
      </c>
      <c r="N8" s="138">
        <f t="shared" ref="N8:N26" si="3">SUM(B8:M8)</f>
        <v>72800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75" customHeight="1">
      <c r="A9" s="104" t="s">
        <v>181</v>
      </c>
      <c r="B9" s="126">
        <f>'Cash Flow - Year 2'!C16</f>
        <v>1685.666667</v>
      </c>
      <c r="C9" s="126">
        <f>'Cash Flow - Year 2'!D16</f>
        <v>1685.666667</v>
      </c>
      <c r="D9" s="126">
        <f>'Cash Flow - Year 2'!E16</f>
        <v>1685.666667</v>
      </c>
      <c r="E9" s="126">
        <f>'Cash Flow - Year 2'!F16</f>
        <v>1685.666667</v>
      </c>
      <c r="F9" s="126">
        <f>'Cash Flow - Year 2'!G16</f>
        <v>1685.666667</v>
      </c>
      <c r="G9" s="126">
        <f>'Cash Flow - Year 2'!H16</f>
        <v>1685.666667</v>
      </c>
      <c r="H9" s="126">
        <f>'Cash Flow - Year 2'!I16</f>
        <v>1685.666667</v>
      </c>
      <c r="I9" s="126">
        <f>'Cash Flow - Year 2'!J16</f>
        <v>1685.666667</v>
      </c>
      <c r="J9" s="126">
        <f>'Cash Flow - Year 2'!K16</f>
        <v>1685.666667</v>
      </c>
      <c r="K9" s="126">
        <f>'Cash Flow - Year 2'!L16</f>
        <v>1685.666667</v>
      </c>
      <c r="L9" s="126">
        <f>'Cash Flow - Year 2'!M16</f>
        <v>1685.666667</v>
      </c>
      <c r="M9" s="126">
        <f>'Cash Flow - Year 2'!N16</f>
        <v>1685.666667</v>
      </c>
      <c r="N9" s="138">
        <f t="shared" si="3"/>
        <v>20228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75" customHeight="1">
      <c r="A10" s="104" t="s">
        <v>182</v>
      </c>
      <c r="B10" s="126">
        <f>'Cash Flow - Year 2'!C21</f>
        <v>41.66666667</v>
      </c>
      <c r="C10" s="126">
        <f>'Cash Flow - Year 2'!D21</f>
        <v>41.66666667</v>
      </c>
      <c r="D10" s="126">
        <f>'Cash Flow - Year 2'!E21</f>
        <v>41.66666667</v>
      </c>
      <c r="E10" s="126">
        <f>'Cash Flow - Year 2'!F21</f>
        <v>41.66666667</v>
      </c>
      <c r="F10" s="126">
        <f>'Cash Flow - Year 2'!G21</f>
        <v>41.66666667</v>
      </c>
      <c r="G10" s="126">
        <f>'Cash Flow - Year 2'!H21</f>
        <v>41.66666667</v>
      </c>
      <c r="H10" s="126">
        <f>'Cash Flow - Year 2'!I21</f>
        <v>41.66666667</v>
      </c>
      <c r="I10" s="126">
        <f>'Cash Flow - Year 2'!J21</f>
        <v>41.66666667</v>
      </c>
      <c r="J10" s="126">
        <f>'Cash Flow - Year 2'!K21</f>
        <v>41.66666667</v>
      </c>
      <c r="K10" s="126">
        <f>'Cash Flow - Year 2'!L21</f>
        <v>41.66666667</v>
      </c>
      <c r="L10" s="126">
        <f>'Cash Flow - Year 2'!M21</f>
        <v>41.66666667</v>
      </c>
      <c r="M10" s="126">
        <f>'Cash Flow - Year 2'!N21</f>
        <v>41.66666667</v>
      </c>
      <c r="N10" s="138">
        <f t="shared" si="3"/>
        <v>500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75" customHeight="1">
      <c r="A11" s="104" t="s">
        <v>183</v>
      </c>
      <c r="B11" s="126">
        <f>'Cash Flow - Year 2'!C26</f>
        <v>0</v>
      </c>
      <c r="C11" s="126">
        <f>'Cash Flow - Year 2'!D26</f>
        <v>0</v>
      </c>
      <c r="D11" s="126">
        <f>'Cash Flow - Year 2'!E26</f>
        <v>0</v>
      </c>
      <c r="E11" s="126">
        <f>'Cash Flow - Year 2'!F26</f>
        <v>0</v>
      </c>
      <c r="F11" s="126">
        <f>'Cash Flow - Year 2'!G26</f>
        <v>0</v>
      </c>
      <c r="G11" s="126">
        <f>'Cash Flow - Year 2'!H26</f>
        <v>0</v>
      </c>
      <c r="H11" s="126">
        <f>'Cash Flow - Year 2'!I26</f>
        <v>0</v>
      </c>
      <c r="I11" s="126">
        <f>'Cash Flow - Year 2'!J26</f>
        <v>0</v>
      </c>
      <c r="J11" s="126">
        <f>'Cash Flow - Year 2'!K26</f>
        <v>0</v>
      </c>
      <c r="K11" s="126">
        <f>'Cash Flow - Year 2'!L26</f>
        <v>0</v>
      </c>
      <c r="L11" s="126">
        <f>'Cash Flow - Year 2'!M26</f>
        <v>0</v>
      </c>
      <c r="M11" s="126">
        <f>'Cash Flow - Year 2'!N26</f>
        <v>0</v>
      </c>
      <c r="N11" s="138">
        <f t="shared" si="3"/>
        <v>0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75" customHeight="1">
      <c r="A12" s="104" t="s">
        <v>166</v>
      </c>
      <c r="B12" s="126">
        <f>'Cash Flow - Year 2'!C30</f>
        <v>0</v>
      </c>
      <c r="C12" s="126">
        <f>'Cash Flow - Year 2'!D30</f>
        <v>0</v>
      </c>
      <c r="D12" s="126">
        <f>'Cash Flow - Year 2'!E30</f>
        <v>0</v>
      </c>
      <c r="E12" s="126">
        <f>'Cash Flow - Year 2'!F30</f>
        <v>0</v>
      </c>
      <c r="F12" s="126">
        <f>'Cash Flow - Year 2'!G30</f>
        <v>0</v>
      </c>
      <c r="G12" s="126">
        <f>'Cash Flow - Year 2'!H30</f>
        <v>0</v>
      </c>
      <c r="H12" s="126">
        <f>'Cash Flow - Year 2'!I30</f>
        <v>0</v>
      </c>
      <c r="I12" s="126">
        <f>'Cash Flow - Year 2'!J30</f>
        <v>0</v>
      </c>
      <c r="J12" s="126">
        <f>'Cash Flow - Year 2'!K30</f>
        <v>0</v>
      </c>
      <c r="K12" s="126">
        <f>'Cash Flow - Year 2'!L30</f>
        <v>0</v>
      </c>
      <c r="L12" s="126">
        <f>'Cash Flow - Year 2'!M30</f>
        <v>0</v>
      </c>
      <c r="M12" s="126">
        <f>'Cash Flow - Year 2'!N30</f>
        <v>0</v>
      </c>
      <c r="N12" s="138">
        <f t="shared" si="3"/>
        <v>0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75" customHeight="1">
      <c r="A13" s="104" t="s">
        <v>184</v>
      </c>
      <c r="B13" s="126">
        <f>'Cash Flow - Year 2'!C34</f>
        <v>100</v>
      </c>
      <c r="C13" s="126">
        <f>'Cash Flow - Year 2'!D34</f>
        <v>100</v>
      </c>
      <c r="D13" s="126">
        <f>'Cash Flow - Year 2'!E34</f>
        <v>100</v>
      </c>
      <c r="E13" s="126">
        <f>'Cash Flow - Year 2'!F34</f>
        <v>100</v>
      </c>
      <c r="F13" s="126">
        <f>'Cash Flow - Year 2'!G34</f>
        <v>100</v>
      </c>
      <c r="G13" s="126">
        <f>'Cash Flow - Year 2'!H34</f>
        <v>100</v>
      </c>
      <c r="H13" s="126">
        <f>'Cash Flow - Year 2'!I34</f>
        <v>100</v>
      </c>
      <c r="I13" s="126">
        <f>'Cash Flow - Year 2'!J34</f>
        <v>100</v>
      </c>
      <c r="J13" s="126">
        <f>'Cash Flow - Year 2'!K34</f>
        <v>100</v>
      </c>
      <c r="K13" s="126">
        <f>'Cash Flow - Year 2'!L34</f>
        <v>100</v>
      </c>
      <c r="L13" s="126">
        <f>'Cash Flow - Year 2'!M34</f>
        <v>100</v>
      </c>
      <c r="M13" s="126">
        <f>'Cash Flow - Year 2'!N34</f>
        <v>100</v>
      </c>
      <c r="N13" s="138">
        <f t="shared" si="3"/>
        <v>1200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75" customHeight="1">
      <c r="A14" s="104" t="s">
        <v>185</v>
      </c>
      <c r="B14" s="126">
        <f t="shared" ref="B14:M14" si="4">14000/12</f>
        <v>1166.666667</v>
      </c>
      <c r="C14" s="126">
        <f t="shared" si="4"/>
        <v>1166.666667</v>
      </c>
      <c r="D14" s="126">
        <f t="shared" si="4"/>
        <v>1166.666667</v>
      </c>
      <c r="E14" s="126">
        <f t="shared" si="4"/>
        <v>1166.666667</v>
      </c>
      <c r="F14" s="126">
        <f t="shared" si="4"/>
        <v>1166.666667</v>
      </c>
      <c r="G14" s="126">
        <f t="shared" si="4"/>
        <v>1166.666667</v>
      </c>
      <c r="H14" s="126">
        <f t="shared" si="4"/>
        <v>1166.666667</v>
      </c>
      <c r="I14" s="126">
        <f t="shared" si="4"/>
        <v>1166.666667</v>
      </c>
      <c r="J14" s="126">
        <f t="shared" si="4"/>
        <v>1166.666667</v>
      </c>
      <c r="K14" s="126">
        <f t="shared" si="4"/>
        <v>1166.666667</v>
      </c>
      <c r="L14" s="126">
        <f t="shared" si="4"/>
        <v>1166.666667</v>
      </c>
      <c r="M14" s="126">
        <f t="shared" si="4"/>
        <v>1166.666667</v>
      </c>
      <c r="N14" s="138">
        <f t="shared" si="3"/>
        <v>14000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75" customHeight="1">
      <c r="A15" s="104" t="s">
        <v>186</v>
      </c>
      <c r="B15" s="126">
        <f>'Cash Flow - Year 2'!C29</f>
        <v>125</v>
      </c>
      <c r="C15" s="126">
        <f>'Cash Flow - Year 2'!D29</f>
        <v>125</v>
      </c>
      <c r="D15" s="126">
        <f>'Cash Flow - Year 2'!E29</f>
        <v>125</v>
      </c>
      <c r="E15" s="126">
        <f>'Cash Flow - Year 2'!F29</f>
        <v>125</v>
      </c>
      <c r="F15" s="126">
        <f>'Cash Flow - Year 2'!G29</f>
        <v>125</v>
      </c>
      <c r="G15" s="126">
        <f>'Cash Flow - Year 2'!H29</f>
        <v>125</v>
      </c>
      <c r="H15" s="126">
        <f>'Cash Flow - Year 2'!I29</f>
        <v>125</v>
      </c>
      <c r="I15" s="126">
        <f>'Cash Flow - Year 2'!J29</f>
        <v>125</v>
      </c>
      <c r="J15" s="126">
        <f>'Cash Flow - Year 2'!K29</f>
        <v>125</v>
      </c>
      <c r="K15" s="126">
        <f>'Cash Flow - Year 2'!L29</f>
        <v>125</v>
      </c>
      <c r="L15" s="126">
        <f>'Cash Flow - Year 2'!M29</f>
        <v>125</v>
      </c>
      <c r="M15" s="126">
        <f>'Cash Flow - Year 2'!N29</f>
        <v>125</v>
      </c>
      <c r="N15" s="138">
        <f t="shared" si="3"/>
        <v>1500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75" customHeight="1">
      <c r="A16" s="104" t="s">
        <v>162</v>
      </c>
      <c r="B16" s="126">
        <f>'Cash Flow - Year 2'!C25</f>
        <v>0</v>
      </c>
      <c r="C16" s="126">
        <f>'Cash Flow - Year 2'!D25</f>
        <v>0</v>
      </c>
      <c r="D16" s="126">
        <f>'Cash Flow - Year 2'!E25</f>
        <v>0</v>
      </c>
      <c r="E16" s="126">
        <f>'Cash Flow - Year 2'!F25</f>
        <v>0</v>
      </c>
      <c r="F16" s="126">
        <f>'Cash Flow - Year 2'!G25</f>
        <v>0</v>
      </c>
      <c r="G16" s="126">
        <f>'Cash Flow - Year 2'!H25</f>
        <v>0</v>
      </c>
      <c r="H16" s="126">
        <f>'Cash Flow - Year 2'!I25</f>
        <v>0</v>
      </c>
      <c r="I16" s="126">
        <f>'Cash Flow - Year 2'!J25</f>
        <v>0</v>
      </c>
      <c r="J16" s="126">
        <f>'Cash Flow - Year 2'!K25</f>
        <v>0</v>
      </c>
      <c r="K16" s="126">
        <f>'Cash Flow - Year 2'!L25</f>
        <v>0</v>
      </c>
      <c r="L16" s="126">
        <f>'Cash Flow - Year 2'!M25</f>
        <v>0</v>
      </c>
      <c r="M16" s="126">
        <f>'Cash Flow - Year 2'!N25</f>
        <v>0</v>
      </c>
      <c r="N16" s="138">
        <f t="shared" si="3"/>
        <v>0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75" customHeight="1">
      <c r="A17" s="104" t="s">
        <v>75</v>
      </c>
      <c r="B17" s="126">
        <f>'Cash Flow - Year 2'!C28</f>
        <v>83.33333333</v>
      </c>
      <c r="C17" s="126">
        <f>'Cash Flow - Year 2'!D28</f>
        <v>83.33333333</v>
      </c>
      <c r="D17" s="126">
        <f>'Cash Flow - Year 2'!E28</f>
        <v>83.33333333</v>
      </c>
      <c r="E17" s="126">
        <f>'Cash Flow - Year 2'!F28</f>
        <v>83.33333333</v>
      </c>
      <c r="F17" s="126">
        <f>'Cash Flow - Year 2'!G28</f>
        <v>83.33333333</v>
      </c>
      <c r="G17" s="126">
        <f>'Cash Flow - Year 2'!H28</f>
        <v>83.33333333</v>
      </c>
      <c r="H17" s="126">
        <f>'Cash Flow - Year 2'!I28</f>
        <v>83.33333333</v>
      </c>
      <c r="I17" s="126">
        <f>'Cash Flow - Year 2'!J28</f>
        <v>83.33333333</v>
      </c>
      <c r="J17" s="126">
        <f>'Cash Flow - Year 2'!K28</f>
        <v>83.33333333</v>
      </c>
      <c r="K17" s="126">
        <f>'Cash Flow - Year 2'!L28</f>
        <v>83.33333333</v>
      </c>
      <c r="L17" s="126">
        <f>'Cash Flow - Year 2'!M28</f>
        <v>83.33333333</v>
      </c>
      <c r="M17" s="126">
        <f>'Cash Flow - Year 2'!N28</f>
        <v>83.33333333</v>
      </c>
      <c r="N17" s="138">
        <f t="shared" si="3"/>
        <v>1000</v>
      </c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75" customHeight="1">
      <c r="A18" s="104" t="s">
        <v>187</v>
      </c>
      <c r="B18" s="126">
        <v>0.0</v>
      </c>
      <c r="C18" s="126">
        <v>0.0</v>
      </c>
      <c r="D18" s="126">
        <v>0.0</v>
      </c>
      <c r="E18" s="126">
        <v>0.0</v>
      </c>
      <c r="F18" s="126">
        <v>0.0</v>
      </c>
      <c r="G18" s="126">
        <v>0.0</v>
      </c>
      <c r="H18" s="126">
        <v>0.0</v>
      </c>
      <c r="I18" s="126">
        <v>0.0</v>
      </c>
      <c r="J18" s="126">
        <v>0.0</v>
      </c>
      <c r="K18" s="126">
        <v>0.0</v>
      </c>
      <c r="L18" s="126">
        <v>0.0</v>
      </c>
      <c r="M18" s="126">
        <v>0.0</v>
      </c>
      <c r="N18" s="138">
        <f t="shared" si="3"/>
        <v>0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75" customHeight="1">
      <c r="A19" s="104" t="s">
        <v>188</v>
      </c>
      <c r="B19" s="126">
        <v>0.0</v>
      </c>
      <c r="C19" s="126">
        <v>0.0</v>
      </c>
      <c r="D19" s="126">
        <v>0.0</v>
      </c>
      <c r="E19" s="126">
        <v>0.0</v>
      </c>
      <c r="F19" s="126">
        <v>0.0</v>
      </c>
      <c r="G19" s="126">
        <v>0.0</v>
      </c>
      <c r="H19" s="126">
        <v>0.0</v>
      </c>
      <c r="I19" s="126">
        <v>0.0</v>
      </c>
      <c r="J19" s="126">
        <v>0.0</v>
      </c>
      <c r="K19" s="126">
        <v>0.0</v>
      </c>
      <c r="L19" s="126">
        <v>0.0</v>
      </c>
      <c r="M19" s="126">
        <v>0.0</v>
      </c>
      <c r="N19" s="138">
        <f t="shared" si="3"/>
        <v>0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75" customHeight="1">
      <c r="A20" s="104" t="s">
        <v>159</v>
      </c>
      <c r="B20" s="126">
        <f>'Cash Flow - Year 2'!C23</f>
        <v>420</v>
      </c>
      <c r="C20" s="126">
        <f>'Cash Flow - Year 2'!D23</f>
        <v>420</v>
      </c>
      <c r="D20" s="126">
        <f>'Cash Flow - Year 2'!E23</f>
        <v>420</v>
      </c>
      <c r="E20" s="126">
        <f>'Cash Flow - Year 2'!F23</f>
        <v>420</v>
      </c>
      <c r="F20" s="126">
        <f>'Cash Flow - Year 2'!G23</f>
        <v>420</v>
      </c>
      <c r="G20" s="126">
        <f>'Cash Flow - Year 2'!H23</f>
        <v>420</v>
      </c>
      <c r="H20" s="126">
        <f>'Cash Flow - Year 2'!I23</f>
        <v>420</v>
      </c>
      <c r="I20" s="126">
        <f>'Cash Flow - Year 2'!J23</f>
        <v>420</v>
      </c>
      <c r="J20" s="126">
        <f>'Cash Flow - Year 2'!K23</f>
        <v>420</v>
      </c>
      <c r="K20" s="126">
        <f>'Cash Flow - Year 2'!L23</f>
        <v>420</v>
      </c>
      <c r="L20" s="126">
        <f>'Cash Flow - Year 2'!M23</f>
        <v>420</v>
      </c>
      <c r="M20" s="126">
        <f>'Cash Flow - Year 2'!N23</f>
        <v>420</v>
      </c>
      <c r="N20" s="138">
        <f t="shared" si="3"/>
        <v>5040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75" customHeight="1">
      <c r="A21" s="104" t="s">
        <v>189</v>
      </c>
      <c r="B21" s="126">
        <f>'Cash Flow - Year 2'!C32</f>
        <v>58.33333333</v>
      </c>
      <c r="C21" s="126">
        <f>'Cash Flow - Year 2'!D32</f>
        <v>58.33333333</v>
      </c>
      <c r="D21" s="126">
        <f>'Cash Flow - Year 2'!E32</f>
        <v>58.33333333</v>
      </c>
      <c r="E21" s="126">
        <f>'Cash Flow - Year 2'!F32</f>
        <v>58.33333333</v>
      </c>
      <c r="F21" s="126">
        <f>'Cash Flow - Year 2'!G32</f>
        <v>58.33333333</v>
      </c>
      <c r="G21" s="126">
        <f>'Cash Flow - Year 2'!H32</f>
        <v>58.33333333</v>
      </c>
      <c r="H21" s="126">
        <f>'Cash Flow - Year 2'!I32</f>
        <v>58.33333333</v>
      </c>
      <c r="I21" s="126">
        <f>'Cash Flow - Year 2'!J32</f>
        <v>58.33333333</v>
      </c>
      <c r="J21" s="126">
        <f>'Cash Flow - Year 2'!K32</f>
        <v>58.33333333</v>
      </c>
      <c r="K21" s="126">
        <f>'Cash Flow - Year 2'!L32</f>
        <v>58.33333333</v>
      </c>
      <c r="L21" s="126">
        <f>'Cash Flow - Year 2'!M32</f>
        <v>58.33333333</v>
      </c>
      <c r="M21" s="126">
        <f>'Cash Flow - Year 2'!N32</f>
        <v>58.33333333</v>
      </c>
      <c r="N21" s="138">
        <f t="shared" si="3"/>
        <v>700</v>
      </c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75" customHeight="1">
      <c r="A22" s="104" t="s">
        <v>190</v>
      </c>
      <c r="B22" s="126">
        <f>'Cash Flow - Year 2'!C4*25</f>
        <v>1000</v>
      </c>
      <c r="C22" s="126">
        <f>'Cash Flow - Year 2'!D4*25</f>
        <v>1000</v>
      </c>
      <c r="D22" s="126">
        <f>'Cash Flow - Year 2'!E4*25</f>
        <v>1000</v>
      </c>
      <c r="E22" s="126">
        <f>'Cash Flow - Year 2'!F4*25</f>
        <v>1250</v>
      </c>
      <c r="F22" s="126">
        <f>'Cash Flow - Year 2'!G4*25</f>
        <v>1250</v>
      </c>
      <c r="G22" s="126">
        <f>'Cash Flow - Year 2'!H4*25</f>
        <v>1250</v>
      </c>
      <c r="H22" s="126">
        <f>'Cash Flow - Year 2'!I4*25</f>
        <v>1625</v>
      </c>
      <c r="I22" s="126">
        <f>'Cash Flow - Year 2'!J4*25</f>
        <v>1875</v>
      </c>
      <c r="J22" s="126">
        <f>'Cash Flow - Year 2'!K4*25</f>
        <v>1875</v>
      </c>
      <c r="K22" s="126">
        <f>'Cash Flow - Year 2'!L4*25</f>
        <v>1875</v>
      </c>
      <c r="L22" s="126">
        <f>'Cash Flow - Year 2'!M4*25</f>
        <v>1750</v>
      </c>
      <c r="M22" s="126">
        <f>'Cash Flow - Year 2'!N4*25</f>
        <v>1750</v>
      </c>
      <c r="N22" s="138">
        <f t="shared" si="3"/>
        <v>17500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75" customHeight="1">
      <c r="A23" s="151" t="s">
        <v>191</v>
      </c>
      <c r="B23" s="157">
        <f t="shared" ref="B23:M23" si="5">SUM(B8:B22)</f>
        <v>10747.33333</v>
      </c>
      <c r="C23" s="157">
        <f t="shared" si="5"/>
        <v>10747.33333</v>
      </c>
      <c r="D23" s="157">
        <f t="shared" si="5"/>
        <v>10747.33333</v>
      </c>
      <c r="E23" s="157">
        <f t="shared" si="5"/>
        <v>10997.33333</v>
      </c>
      <c r="F23" s="157">
        <f t="shared" si="5"/>
        <v>10997.33333</v>
      </c>
      <c r="G23" s="157">
        <f t="shared" si="5"/>
        <v>10997.33333</v>
      </c>
      <c r="H23" s="157">
        <f t="shared" si="5"/>
        <v>11372.33333</v>
      </c>
      <c r="I23" s="157">
        <f t="shared" si="5"/>
        <v>11622.33333</v>
      </c>
      <c r="J23" s="157">
        <f t="shared" si="5"/>
        <v>11622.33333</v>
      </c>
      <c r="K23" s="157">
        <f t="shared" si="5"/>
        <v>11622.33333</v>
      </c>
      <c r="L23" s="157">
        <f t="shared" si="5"/>
        <v>11497.33333</v>
      </c>
      <c r="M23" s="157">
        <f t="shared" si="5"/>
        <v>11497.33333</v>
      </c>
      <c r="N23" s="158">
        <f t="shared" si="3"/>
        <v>134468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ht="15.75" customHeight="1">
      <c r="A24" s="104" t="s">
        <v>192</v>
      </c>
      <c r="B24" s="126">
        <f t="shared" ref="B24:M24" si="6">B5-B23</f>
        <v>-3747.333333</v>
      </c>
      <c r="C24" s="126">
        <f t="shared" si="6"/>
        <v>-3747.333333</v>
      </c>
      <c r="D24" s="126">
        <f t="shared" si="6"/>
        <v>-3747.333333</v>
      </c>
      <c r="E24" s="126">
        <f t="shared" si="6"/>
        <v>-2247.333333</v>
      </c>
      <c r="F24" s="126">
        <f t="shared" si="6"/>
        <v>-2247.333333</v>
      </c>
      <c r="G24" s="126">
        <f t="shared" si="6"/>
        <v>-2247.333333</v>
      </c>
      <c r="H24" s="126">
        <f t="shared" si="6"/>
        <v>2.666666667</v>
      </c>
      <c r="I24" s="126">
        <f t="shared" si="6"/>
        <v>1502.666667</v>
      </c>
      <c r="J24" s="126">
        <f t="shared" si="6"/>
        <v>1502.666667</v>
      </c>
      <c r="K24" s="126">
        <f t="shared" si="6"/>
        <v>1502.666667</v>
      </c>
      <c r="L24" s="126">
        <f t="shared" si="6"/>
        <v>752.6666667</v>
      </c>
      <c r="M24" s="126">
        <f t="shared" si="6"/>
        <v>752.6666667</v>
      </c>
      <c r="N24" s="138">
        <f t="shared" si="3"/>
        <v>-11968</v>
      </c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75" customHeight="1">
      <c r="A25" s="104" t="s">
        <v>193</v>
      </c>
      <c r="B25" s="126">
        <v>0.0</v>
      </c>
      <c r="C25" s="126">
        <v>0.0</v>
      </c>
      <c r="D25" s="126">
        <v>0.0</v>
      </c>
      <c r="E25" s="126">
        <v>0.0</v>
      </c>
      <c r="F25" s="126">
        <v>0.0</v>
      </c>
      <c r="G25" s="126">
        <v>0.0</v>
      </c>
      <c r="H25" s="126">
        <v>0.0</v>
      </c>
      <c r="I25" s="126">
        <f t="shared" ref="I25:M25" si="7">I24*0.099</f>
        <v>148.764</v>
      </c>
      <c r="J25" s="126">
        <f t="shared" si="7"/>
        <v>148.764</v>
      </c>
      <c r="K25" s="126">
        <f t="shared" si="7"/>
        <v>148.764</v>
      </c>
      <c r="L25" s="126">
        <f t="shared" si="7"/>
        <v>74.514</v>
      </c>
      <c r="M25" s="126">
        <f t="shared" si="7"/>
        <v>74.514</v>
      </c>
      <c r="N25" s="138">
        <f t="shared" si="3"/>
        <v>595.32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75" customHeight="1">
      <c r="A26" s="159" t="s">
        <v>194</v>
      </c>
      <c r="B26" s="160">
        <f t="shared" ref="B26:M26" si="8">B24-B25</f>
        <v>-3747.333333</v>
      </c>
      <c r="C26" s="160">
        <f t="shared" si="8"/>
        <v>-3747.333333</v>
      </c>
      <c r="D26" s="160">
        <f t="shared" si="8"/>
        <v>-3747.333333</v>
      </c>
      <c r="E26" s="160">
        <f t="shared" si="8"/>
        <v>-2247.333333</v>
      </c>
      <c r="F26" s="160">
        <f t="shared" si="8"/>
        <v>-2247.333333</v>
      </c>
      <c r="G26" s="160">
        <f t="shared" si="8"/>
        <v>-2247.333333</v>
      </c>
      <c r="H26" s="160">
        <f t="shared" si="8"/>
        <v>2.666666667</v>
      </c>
      <c r="I26" s="160">
        <f t="shared" si="8"/>
        <v>1353.902667</v>
      </c>
      <c r="J26" s="160">
        <f t="shared" si="8"/>
        <v>1353.902667</v>
      </c>
      <c r="K26" s="160">
        <f t="shared" si="8"/>
        <v>1353.902667</v>
      </c>
      <c r="L26" s="160">
        <f t="shared" si="8"/>
        <v>678.1526667</v>
      </c>
      <c r="M26" s="160">
        <f t="shared" si="8"/>
        <v>678.1526667</v>
      </c>
      <c r="N26" s="161">
        <f t="shared" si="3"/>
        <v>-12563.32</v>
      </c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ht="15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</sheetData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69138"/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55.29"/>
    <col customWidth="1" min="2" max="3" width="13.0"/>
    <col customWidth="1" min="4" max="8" width="14.14"/>
    <col customWidth="1" min="9" max="10" width="13.86"/>
    <col customWidth="1" min="11" max="11" width="16.71"/>
    <col customWidth="1" min="13" max="13" width="16.14"/>
    <col customWidth="1" min="14" max="14" width="15.86"/>
    <col customWidth="1" min="15" max="15" width="3.43"/>
    <col customWidth="1" min="16" max="16" width="15.71"/>
    <col customWidth="1" min="17" max="17" width="3.86"/>
    <col customWidth="1" min="18" max="18" width="11.14"/>
    <col customWidth="1" min="19" max="19" width="10.0"/>
    <col customWidth="1" min="20" max="25" width="8.86"/>
    <col customWidth="1" min="26" max="26" width="12.0"/>
    <col customWidth="1" min="27" max="27" width="10.43"/>
    <col customWidth="1" min="28" max="28" width="11.43"/>
    <col customWidth="1" min="29" max="29" width="10.43"/>
  </cols>
  <sheetData>
    <row r="1" ht="15.75" customHeight="1">
      <c r="B1" s="56" t="s">
        <v>197</v>
      </c>
      <c r="C1" s="57">
        <v>1000.0</v>
      </c>
      <c r="D1" s="3"/>
      <c r="E1" s="56" t="s">
        <v>108</v>
      </c>
      <c r="F1" s="58">
        <v>175.0</v>
      </c>
      <c r="G1" s="10" t="s">
        <v>109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ht="15.75" customHeight="1">
      <c r="A2" s="56"/>
      <c r="B2" s="59"/>
      <c r="C2" s="10"/>
      <c r="D2" s="3"/>
      <c r="E2" s="3"/>
      <c r="F2" s="6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ht="15.75" customHeight="1">
      <c r="A3" s="61" t="s">
        <v>198</v>
      </c>
      <c r="B3" s="62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</row>
    <row r="4" ht="15.75" customHeight="1">
      <c r="A4" s="64"/>
      <c r="B4" s="65" t="s">
        <v>111</v>
      </c>
      <c r="C4" s="3">
        <v>60.0</v>
      </c>
      <c r="D4" s="3">
        <v>65.0</v>
      </c>
      <c r="E4" s="3">
        <v>70.0</v>
      </c>
      <c r="F4" s="3">
        <v>75.0</v>
      </c>
      <c r="G4" s="3">
        <v>80.0</v>
      </c>
      <c r="H4" s="3">
        <v>80.0</v>
      </c>
      <c r="I4" s="3">
        <v>90.0</v>
      </c>
      <c r="J4" s="3">
        <v>100.0</v>
      </c>
      <c r="K4" s="3">
        <v>100.0</v>
      </c>
      <c r="L4" s="3">
        <v>100.0</v>
      </c>
      <c r="M4" s="3">
        <v>90.0</v>
      </c>
      <c r="N4" s="3">
        <v>90.0</v>
      </c>
      <c r="O4" s="3"/>
      <c r="P4" s="66">
        <f>SUM(C4:N4)</f>
        <v>1000</v>
      </c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ht="15.75" customHeight="1">
      <c r="A5" s="67" t="s">
        <v>112</v>
      </c>
      <c r="B5" s="68" t="s">
        <v>113</v>
      </c>
      <c r="C5" s="69" t="s">
        <v>114</v>
      </c>
      <c r="D5" s="70" t="s">
        <v>115</v>
      </c>
      <c r="E5" s="70" t="s">
        <v>116</v>
      </c>
      <c r="F5" s="70" t="s">
        <v>117</v>
      </c>
      <c r="G5" s="70" t="s">
        <v>118</v>
      </c>
      <c r="H5" s="70" t="s">
        <v>119</v>
      </c>
      <c r="I5" s="70" t="s">
        <v>120</v>
      </c>
      <c r="J5" s="70" t="s">
        <v>121</v>
      </c>
      <c r="K5" s="70" t="s">
        <v>122</v>
      </c>
      <c r="L5" s="70" t="s">
        <v>123</v>
      </c>
      <c r="M5" s="70" t="s">
        <v>124</v>
      </c>
      <c r="N5" s="70" t="s">
        <v>125</v>
      </c>
      <c r="O5" s="71"/>
      <c r="P5" s="72"/>
      <c r="Q5" s="71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</row>
    <row r="6" ht="15.75" customHeight="1">
      <c r="A6" s="74" t="s">
        <v>126</v>
      </c>
      <c r="B6" s="75"/>
      <c r="C6" s="76" t="s">
        <v>127</v>
      </c>
      <c r="D6" s="77" t="s">
        <v>128</v>
      </c>
      <c r="E6" s="77" t="s">
        <v>129</v>
      </c>
      <c r="F6" s="77" t="s">
        <v>130</v>
      </c>
      <c r="G6" s="77" t="s">
        <v>131</v>
      </c>
      <c r="H6" s="77" t="s">
        <v>132</v>
      </c>
      <c r="I6" s="77" t="s">
        <v>133</v>
      </c>
      <c r="J6" s="77" t="s">
        <v>134</v>
      </c>
      <c r="K6" s="77" t="s">
        <v>135</v>
      </c>
      <c r="L6" s="77" t="s">
        <v>136</v>
      </c>
      <c r="M6" s="77" t="s">
        <v>137</v>
      </c>
      <c r="N6" s="78" t="s">
        <v>138</v>
      </c>
      <c r="O6" s="79"/>
      <c r="P6" s="80" t="s">
        <v>139</v>
      </c>
      <c r="Q6" s="79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ht="15.75" customHeight="1">
      <c r="A7" s="81" t="s">
        <v>140</v>
      </c>
      <c r="B7" s="82"/>
      <c r="C7" s="83">
        <f t="shared" ref="C7:N7" si="1">$F$1*C4</f>
        <v>10500</v>
      </c>
      <c r="D7" s="84">
        <f t="shared" si="1"/>
        <v>11375</v>
      </c>
      <c r="E7" s="84">
        <f t="shared" si="1"/>
        <v>12250</v>
      </c>
      <c r="F7" s="84">
        <f t="shared" si="1"/>
        <v>13125</v>
      </c>
      <c r="G7" s="84">
        <f t="shared" si="1"/>
        <v>14000</v>
      </c>
      <c r="H7" s="84">
        <f t="shared" si="1"/>
        <v>14000</v>
      </c>
      <c r="I7" s="84">
        <f t="shared" si="1"/>
        <v>15750</v>
      </c>
      <c r="J7" s="84">
        <f t="shared" si="1"/>
        <v>17500</v>
      </c>
      <c r="K7" s="84">
        <f t="shared" si="1"/>
        <v>17500</v>
      </c>
      <c r="L7" s="84">
        <f t="shared" si="1"/>
        <v>17500</v>
      </c>
      <c r="M7" s="84">
        <f t="shared" si="1"/>
        <v>15750</v>
      </c>
      <c r="N7" s="85">
        <f t="shared" si="1"/>
        <v>15750</v>
      </c>
      <c r="O7" s="86"/>
      <c r="P7" s="87">
        <f t="shared" ref="P7:P9" si="2">SUM(C7:N7)</f>
        <v>175000</v>
      </c>
      <c r="Q7" s="79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ht="15.75" customHeight="1">
      <c r="A8" s="81" t="s">
        <v>141</v>
      </c>
      <c r="B8" s="82"/>
      <c r="C8" s="82">
        <v>0.0</v>
      </c>
      <c r="D8" s="88">
        <v>0.0</v>
      </c>
      <c r="E8" s="88">
        <v>0.0</v>
      </c>
      <c r="F8" s="88">
        <v>0.0</v>
      </c>
      <c r="G8" s="88">
        <v>0.0</v>
      </c>
      <c r="H8" s="88">
        <v>0.0</v>
      </c>
      <c r="I8" s="88">
        <v>0.0</v>
      </c>
      <c r="J8" s="88">
        <v>0.0</v>
      </c>
      <c r="K8" s="88">
        <v>0.0</v>
      </c>
      <c r="L8" s="88">
        <v>0.0</v>
      </c>
      <c r="M8" s="88">
        <v>0.0</v>
      </c>
      <c r="N8" s="89">
        <v>0.0</v>
      </c>
      <c r="O8" s="86"/>
      <c r="P8" s="87">
        <f t="shared" si="2"/>
        <v>0</v>
      </c>
      <c r="Q8" s="79"/>
      <c r="R8" s="90"/>
    </row>
    <row r="9" ht="15.75" customHeight="1">
      <c r="A9" s="81" t="s">
        <v>142</v>
      </c>
      <c r="B9" s="82"/>
      <c r="C9" s="82">
        <v>0.0</v>
      </c>
      <c r="D9" s="88">
        <v>0.0</v>
      </c>
      <c r="E9" s="88">
        <v>0.0</v>
      </c>
      <c r="F9" s="88">
        <v>0.0</v>
      </c>
      <c r="G9" s="88">
        <v>0.0</v>
      </c>
      <c r="H9" s="88">
        <v>0.0</v>
      </c>
      <c r="I9" s="88">
        <v>0.0</v>
      </c>
      <c r="J9" s="88">
        <v>0.0</v>
      </c>
      <c r="K9" s="88">
        <v>0.0</v>
      </c>
      <c r="L9" s="88">
        <v>0.0</v>
      </c>
      <c r="M9" s="88">
        <v>0.0</v>
      </c>
      <c r="N9" s="89">
        <v>0.0</v>
      </c>
      <c r="O9" s="86"/>
      <c r="P9" s="87">
        <f t="shared" si="2"/>
        <v>0</v>
      </c>
      <c r="Q9" s="79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ht="15.75" customHeight="1">
      <c r="A10" s="91" t="s">
        <v>143</v>
      </c>
      <c r="B10" s="92"/>
      <c r="C10" s="92">
        <f>'Cash Flow - Year 2'!N39</f>
        <v>37304</v>
      </c>
      <c r="D10" s="93">
        <f t="shared" ref="D10:N10" si="3">C39</f>
        <v>30474.33333</v>
      </c>
      <c r="E10" s="93">
        <f t="shared" si="3"/>
        <v>24519.66667</v>
      </c>
      <c r="F10" s="93">
        <f t="shared" si="3"/>
        <v>19440</v>
      </c>
      <c r="G10" s="93">
        <f t="shared" si="3"/>
        <v>15235.33333</v>
      </c>
      <c r="H10" s="93">
        <f t="shared" si="3"/>
        <v>11905.66667</v>
      </c>
      <c r="I10" s="93">
        <f t="shared" si="3"/>
        <v>8576</v>
      </c>
      <c r="J10" s="93">
        <f t="shared" si="3"/>
        <v>6996.333333</v>
      </c>
      <c r="K10" s="93">
        <f t="shared" si="3"/>
        <v>7166.666667</v>
      </c>
      <c r="L10" s="93">
        <f t="shared" si="3"/>
        <v>7337</v>
      </c>
      <c r="M10" s="93">
        <f t="shared" si="3"/>
        <v>7507.333333</v>
      </c>
      <c r="N10" s="94">
        <f t="shared" si="3"/>
        <v>5927.666667</v>
      </c>
      <c r="O10" s="86"/>
      <c r="P10" s="87"/>
      <c r="Q10" s="79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 ht="15.75" customHeight="1">
      <c r="A11" s="74" t="s">
        <v>144</v>
      </c>
      <c r="B11" s="95"/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9"/>
      <c r="P11" s="100"/>
      <c r="Q11" s="79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 ht="15.75" customHeight="1">
      <c r="A12" s="101" t="s">
        <v>145</v>
      </c>
      <c r="B12" s="83">
        <v>0.0</v>
      </c>
      <c r="C12" s="83">
        <v>0.0</v>
      </c>
      <c r="D12" s="84">
        <f t="shared" ref="D12:N12" si="4">C12</f>
        <v>0</v>
      </c>
      <c r="E12" s="84">
        <f t="shared" si="4"/>
        <v>0</v>
      </c>
      <c r="F12" s="84">
        <f t="shared" si="4"/>
        <v>0</v>
      </c>
      <c r="G12" s="84">
        <f t="shared" si="4"/>
        <v>0</v>
      </c>
      <c r="H12" s="84">
        <f t="shared" si="4"/>
        <v>0</v>
      </c>
      <c r="I12" s="84">
        <f t="shared" si="4"/>
        <v>0</v>
      </c>
      <c r="J12" s="84">
        <f t="shared" si="4"/>
        <v>0</v>
      </c>
      <c r="K12" s="84">
        <f t="shared" si="4"/>
        <v>0</v>
      </c>
      <c r="L12" s="84">
        <f t="shared" si="4"/>
        <v>0</v>
      </c>
      <c r="M12" s="84">
        <f t="shared" si="4"/>
        <v>0</v>
      </c>
      <c r="N12" s="85">
        <f t="shared" si="4"/>
        <v>0</v>
      </c>
      <c r="O12" s="86"/>
      <c r="P12" s="102">
        <f t="shared" ref="P12:P35" si="6">SUM(C12:N12)</f>
        <v>0</v>
      </c>
      <c r="Q12" s="79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 ht="15.75" customHeight="1">
      <c r="A13" s="81" t="s">
        <v>146</v>
      </c>
      <c r="B13" s="82">
        <v>0.0</v>
      </c>
      <c r="C13" s="82">
        <v>0.0</v>
      </c>
      <c r="D13" s="88">
        <f t="shared" ref="D13:N13" si="5">C13</f>
        <v>0</v>
      </c>
      <c r="E13" s="88">
        <f t="shared" si="5"/>
        <v>0</v>
      </c>
      <c r="F13" s="88">
        <f t="shared" si="5"/>
        <v>0</v>
      </c>
      <c r="G13" s="88">
        <f t="shared" si="5"/>
        <v>0</v>
      </c>
      <c r="H13" s="88">
        <f t="shared" si="5"/>
        <v>0</v>
      </c>
      <c r="I13" s="88">
        <f t="shared" si="5"/>
        <v>0</v>
      </c>
      <c r="J13" s="88">
        <f t="shared" si="5"/>
        <v>0</v>
      </c>
      <c r="K13" s="88">
        <f t="shared" si="5"/>
        <v>0</v>
      </c>
      <c r="L13" s="88">
        <f t="shared" si="5"/>
        <v>0</v>
      </c>
      <c r="M13" s="88">
        <f t="shared" si="5"/>
        <v>0</v>
      </c>
      <c r="N13" s="89">
        <f t="shared" si="5"/>
        <v>0</v>
      </c>
      <c r="O13" s="86"/>
      <c r="P13" s="102">
        <f t="shared" si="6"/>
        <v>0</v>
      </c>
      <c r="Q13" s="79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 ht="15.75" customHeight="1">
      <c r="A14" s="81" t="s">
        <v>147</v>
      </c>
      <c r="B14" s="82">
        <v>0.0</v>
      </c>
      <c r="C14" s="82">
        <v>0.0</v>
      </c>
      <c r="D14" s="88">
        <f t="shared" ref="D14:N14" si="7">C14</f>
        <v>0</v>
      </c>
      <c r="E14" s="88">
        <f t="shared" si="7"/>
        <v>0</v>
      </c>
      <c r="F14" s="88">
        <f t="shared" si="7"/>
        <v>0</v>
      </c>
      <c r="G14" s="88">
        <f t="shared" si="7"/>
        <v>0</v>
      </c>
      <c r="H14" s="88">
        <f t="shared" si="7"/>
        <v>0</v>
      </c>
      <c r="I14" s="88">
        <f t="shared" si="7"/>
        <v>0</v>
      </c>
      <c r="J14" s="88">
        <f t="shared" si="7"/>
        <v>0</v>
      </c>
      <c r="K14" s="88">
        <f t="shared" si="7"/>
        <v>0</v>
      </c>
      <c r="L14" s="88">
        <f t="shared" si="7"/>
        <v>0</v>
      </c>
      <c r="M14" s="88">
        <f t="shared" si="7"/>
        <v>0</v>
      </c>
      <c r="N14" s="89">
        <f t="shared" si="7"/>
        <v>0</v>
      </c>
      <c r="O14" s="86"/>
      <c r="P14" s="102">
        <f t="shared" si="6"/>
        <v>0</v>
      </c>
      <c r="Q14" s="103"/>
      <c r="R14" s="104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ht="15.75" customHeight="1">
      <c r="A15" s="81" t="s">
        <v>148</v>
      </c>
      <c r="B15" s="82">
        <f>(Assumptions!B14+Assumptions!B15)</f>
        <v>145600</v>
      </c>
      <c r="C15" s="82">
        <f t="shared" ref="C15:N15" si="8">$B$15/12</f>
        <v>12133.33333</v>
      </c>
      <c r="D15" s="88">
        <f t="shared" si="8"/>
        <v>12133.33333</v>
      </c>
      <c r="E15" s="88">
        <f t="shared" si="8"/>
        <v>12133.33333</v>
      </c>
      <c r="F15" s="88">
        <f t="shared" si="8"/>
        <v>12133.33333</v>
      </c>
      <c r="G15" s="88">
        <f t="shared" si="8"/>
        <v>12133.33333</v>
      </c>
      <c r="H15" s="88">
        <f t="shared" si="8"/>
        <v>12133.33333</v>
      </c>
      <c r="I15" s="88">
        <f t="shared" si="8"/>
        <v>12133.33333</v>
      </c>
      <c r="J15" s="88">
        <f t="shared" si="8"/>
        <v>12133.33333</v>
      </c>
      <c r="K15" s="88">
        <f t="shared" si="8"/>
        <v>12133.33333</v>
      </c>
      <c r="L15" s="88">
        <f t="shared" si="8"/>
        <v>12133.33333</v>
      </c>
      <c r="M15" s="88">
        <f t="shared" si="8"/>
        <v>12133.33333</v>
      </c>
      <c r="N15" s="89">
        <f t="shared" si="8"/>
        <v>12133.33333</v>
      </c>
      <c r="O15" s="86"/>
      <c r="P15" s="102">
        <f t="shared" si="6"/>
        <v>145600</v>
      </c>
      <c r="Q15" s="103"/>
      <c r="R15" s="105" t="s">
        <v>199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 ht="15.75" customHeight="1">
      <c r="A16" s="81" t="s">
        <v>150</v>
      </c>
      <c r="B16" s="82">
        <f>Assumptions!B17</f>
        <v>40456</v>
      </c>
      <c r="C16" s="82">
        <f t="shared" ref="C16:N16" si="9">$B$16/12</f>
        <v>3371.333333</v>
      </c>
      <c r="D16" s="88">
        <f t="shared" si="9"/>
        <v>3371.333333</v>
      </c>
      <c r="E16" s="88">
        <f t="shared" si="9"/>
        <v>3371.333333</v>
      </c>
      <c r="F16" s="88">
        <f t="shared" si="9"/>
        <v>3371.333333</v>
      </c>
      <c r="G16" s="88">
        <f t="shared" si="9"/>
        <v>3371.333333</v>
      </c>
      <c r="H16" s="88">
        <f t="shared" si="9"/>
        <v>3371.333333</v>
      </c>
      <c r="I16" s="88">
        <f t="shared" si="9"/>
        <v>3371.333333</v>
      </c>
      <c r="J16" s="88">
        <f t="shared" si="9"/>
        <v>3371.333333</v>
      </c>
      <c r="K16" s="88">
        <f t="shared" si="9"/>
        <v>3371.333333</v>
      </c>
      <c r="L16" s="88">
        <f t="shared" si="9"/>
        <v>3371.333333</v>
      </c>
      <c r="M16" s="88">
        <f t="shared" si="9"/>
        <v>3371.333333</v>
      </c>
      <c r="N16" s="89">
        <f t="shared" si="9"/>
        <v>3371.333333</v>
      </c>
      <c r="O16" s="86"/>
      <c r="P16" s="102">
        <f t="shared" si="6"/>
        <v>40456</v>
      </c>
      <c r="Q16" s="103"/>
      <c r="R16" s="105" t="s">
        <v>151</v>
      </c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ht="15.75" customHeight="1">
      <c r="A17" s="81" t="s">
        <v>152</v>
      </c>
      <c r="B17" s="82">
        <v>0.0</v>
      </c>
      <c r="C17" s="82">
        <v>0.0</v>
      </c>
      <c r="D17" s="88">
        <f t="shared" ref="D17:N17" si="10">C17</f>
        <v>0</v>
      </c>
      <c r="E17" s="88">
        <f t="shared" si="10"/>
        <v>0</v>
      </c>
      <c r="F17" s="88">
        <f t="shared" si="10"/>
        <v>0</v>
      </c>
      <c r="G17" s="88">
        <f t="shared" si="10"/>
        <v>0</v>
      </c>
      <c r="H17" s="88">
        <f t="shared" si="10"/>
        <v>0</v>
      </c>
      <c r="I17" s="88">
        <f t="shared" si="10"/>
        <v>0</v>
      </c>
      <c r="J17" s="88">
        <f t="shared" si="10"/>
        <v>0</v>
      </c>
      <c r="K17" s="88">
        <f t="shared" si="10"/>
        <v>0</v>
      </c>
      <c r="L17" s="88">
        <f t="shared" si="10"/>
        <v>0</v>
      </c>
      <c r="M17" s="88">
        <f t="shared" si="10"/>
        <v>0</v>
      </c>
      <c r="N17" s="89">
        <f t="shared" si="10"/>
        <v>0</v>
      </c>
      <c r="O17" s="86"/>
      <c r="P17" s="102">
        <f t="shared" si="6"/>
        <v>0</v>
      </c>
      <c r="Q17" s="103"/>
      <c r="R17" s="104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</row>
    <row r="18" ht="15.75" customHeight="1">
      <c r="A18" s="81" t="s">
        <v>153</v>
      </c>
      <c r="B18" s="82">
        <v>0.0</v>
      </c>
      <c r="C18" s="82">
        <v>0.0</v>
      </c>
      <c r="D18" s="88">
        <f t="shared" ref="D18:N18" si="11">C18</f>
        <v>0</v>
      </c>
      <c r="E18" s="88">
        <f t="shared" si="11"/>
        <v>0</v>
      </c>
      <c r="F18" s="88">
        <f t="shared" si="11"/>
        <v>0</v>
      </c>
      <c r="G18" s="88">
        <f t="shared" si="11"/>
        <v>0</v>
      </c>
      <c r="H18" s="88">
        <f t="shared" si="11"/>
        <v>0</v>
      </c>
      <c r="I18" s="88">
        <f t="shared" si="11"/>
        <v>0</v>
      </c>
      <c r="J18" s="88">
        <f t="shared" si="11"/>
        <v>0</v>
      </c>
      <c r="K18" s="88">
        <f t="shared" si="11"/>
        <v>0</v>
      </c>
      <c r="L18" s="88">
        <f t="shared" si="11"/>
        <v>0</v>
      </c>
      <c r="M18" s="88">
        <f t="shared" si="11"/>
        <v>0</v>
      </c>
      <c r="N18" s="89">
        <f t="shared" si="11"/>
        <v>0</v>
      </c>
      <c r="O18" s="86"/>
      <c r="P18" s="102">
        <f t="shared" si="6"/>
        <v>0</v>
      </c>
      <c r="Q18" s="79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 ht="15.75" customHeight="1">
      <c r="A19" s="81" t="s">
        <v>154</v>
      </c>
      <c r="B19" s="82">
        <v>0.0</v>
      </c>
      <c r="C19" s="82">
        <v>0.0</v>
      </c>
      <c r="D19" s="88">
        <f t="shared" ref="D19:N19" si="12">C19</f>
        <v>0</v>
      </c>
      <c r="E19" s="88">
        <f t="shared" si="12"/>
        <v>0</v>
      </c>
      <c r="F19" s="88">
        <f t="shared" si="12"/>
        <v>0</v>
      </c>
      <c r="G19" s="88">
        <f t="shared" si="12"/>
        <v>0</v>
      </c>
      <c r="H19" s="88">
        <f t="shared" si="12"/>
        <v>0</v>
      </c>
      <c r="I19" s="88">
        <f t="shared" si="12"/>
        <v>0</v>
      </c>
      <c r="J19" s="88">
        <f t="shared" si="12"/>
        <v>0</v>
      </c>
      <c r="K19" s="88">
        <f t="shared" si="12"/>
        <v>0</v>
      </c>
      <c r="L19" s="88">
        <f t="shared" si="12"/>
        <v>0</v>
      </c>
      <c r="M19" s="88">
        <f t="shared" si="12"/>
        <v>0</v>
      </c>
      <c r="N19" s="89">
        <f t="shared" si="12"/>
        <v>0</v>
      </c>
      <c r="O19" s="86"/>
      <c r="P19" s="102">
        <f t="shared" si="6"/>
        <v>0</v>
      </c>
      <c r="Q19" s="79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 ht="15.75" customHeight="1">
      <c r="A20" s="81" t="s">
        <v>155</v>
      </c>
      <c r="B20" s="82">
        <f>(C1/10)*70</f>
        <v>7000</v>
      </c>
      <c r="C20" s="82">
        <f>$B$20/12</f>
        <v>583.3333333</v>
      </c>
      <c r="D20" s="88">
        <f t="shared" ref="D20:N20" si="13">C20</f>
        <v>583.3333333</v>
      </c>
      <c r="E20" s="88">
        <f t="shared" si="13"/>
        <v>583.3333333</v>
      </c>
      <c r="F20" s="88">
        <f t="shared" si="13"/>
        <v>583.3333333</v>
      </c>
      <c r="G20" s="88">
        <f t="shared" si="13"/>
        <v>583.3333333</v>
      </c>
      <c r="H20" s="88">
        <f t="shared" si="13"/>
        <v>583.3333333</v>
      </c>
      <c r="I20" s="88">
        <f t="shared" si="13"/>
        <v>583.3333333</v>
      </c>
      <c r="J20" s="88">
        <f t="shared" si="13"/>
        <v>583.3333333</v>
      </c>
      <c r="K20" s="88">
        <f t="shared" si="13"/>
        <v>583.3333333</v>
      </c>
      <c r="L20" s="88">
        <f t="shared" si="13"/>
        <v>583.3333333</v>
      </c>
      <c r="M20" s="88">
        <f t="shared" si="13"/>
        <v>583.3333333</v>
      </c>
      <c r="N20" s="89">
        <f t="shared" si="13"/>
        <v>583.3333333</v>
      </c>
      <c r="O20" s="86"/>
      <c r="P20" s="102">
        <f t="shared" si="6"/>
        <v>7000</v>
      </c>
      <c r="Q20" s="79"/>
      <c r="R20" s="106" t="s">
        <v>156</v>
      </c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 ht="15.75" customHeight="1">
      <c r="A21" s="81" t="s">
        <v>157</v>
      </c>
      <c r="B21" s="82">
        <f>Assumptions!B51</f>
        <v>500</v>
      </c>
      <c r="C21" s="82">
        <f>500/12</f>
        <v>41.66666667</v>
      </c>
      <c r="D21" s="88">
        <f t="shared" ref="D21:N21" si="14">C21</f>
        <v>41.66666667</v>
      </c>
      <c r="E21" s="88">
        <f t="shared" si="14"/>
        <v>41.66666667</v>
      </c>
      <c r="F21" s="88">
        <f t="shared" si="14"/>
        <v>41.66666667</v>
      </c>
      <c r="G21" s="88">
        <f t="shared" si="14"/>
        <v>41.66666667</v>
      </c>
      <c r="H21" s="88">
        <f t="shared" si="14"/>
        <v>41.66666667</v>
      </c>
      <c r="I21" s="88">
        <f t="shared" si="14"/>
        <v>41.66666667</v>
      </c>
      <c r="J21" s="88">
        <f t="shared" si="14"/>
        <v>41.66666667</v>
      </c>
      <c r="K21" s="88">
        <f t="shared" si="14"/>
        <v>41.66666667</v>
      </c>
      <c r="L21" s="88">
        <f t="shared" si="14"/>
        <v>41.66666667</v>
      </c>
      <c r="M21" s="88">
        <f t="shared" si="14"/>
        <v>41.66666667</v>
      </c>
      <c r="N21" s="89">
        <f t="shared" si="14"/>
        <v>41.66666667</v>
      </c>
      <c r="O21" s="86"/>
      <c r="P21" s="102">
        <f t="shared" si="6"/>
        <v>500</v>
      </c>
      <c r="Q21" s="79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ht="15.75" customHeight="1">
      <c r="A22" s="81" t="s">
        <v>158</v>
      </c>
      <c r="B22" s="82">
        <v>0.0</v>
      </c>
      <c r="C22" s="82">
        <v>0.0</v>
      </c>
      <c r="D22" s="88">
        <f t="shared" ref="D22:N22" si="15">C22</f>
        <v>0</v>
      </c>
      <c r="E22" s="88">
        <f t="shared" si="15"/>
        <v>0</v>
      </c>
      <c r="F22" s="88">
        <f t="shared" si="15"/>
        <v>0</v>
      </c>
      <c r="G22" s="88">
        <f t="shared" si="15"/>
        <v>0</v>
      </c>
      <c r="H22" s="88">
        <f t="shared" si="15"/>
        <v>0</v>
      </c>
      <c r="I22" s="88">
        <f t="shared" si="15"/>
        <v>0</v>
      </c>
      <c r="J22" s="88">
        <f t="shared" si="15"/>
        <v>0</v>
      </c>
      <c r="K22" s="88">
        <f t="shared" si="15"/>
        <v>0</v>
      </c>
      <c r="L22" s="88">
        <f t="shared" si="15"/>
        <v>0</v>
      </c>
      <c r="M22" s="88">
        <f t="shared" si="15"/>
        <v>0</v>
      </c>
      <c r="N22" s="89">
        <f t="shared" si="15"/>
        <v>0</v>
      </c>
      <c r="O22" s="86"/>
      <c r="P22" s="102">
        <f t="shared" si="6"/>
        <v>0</v>
      </c>
      <c r="Q22" s="79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 ht="15.75" customHeight="1">
      <c r="A23" s="81" t="s">
        <v>159</v>
      </c>
      <c r="B23" s="82">
        <f>Assumptions!B41</f>
        <v>7200</v>
      </c>
      <c r="C23" s="82">
        <f t="shared" ref="C23:N23" si="16">$B$23/12</f>
        <v>600</v>
      </c>
      <c r="D23" s="88">
        <f t="shared" si="16"/>
        <v>600</v>
      </c>
      <c r="E23" s="88">
        <f t="shared" si="16"/>
        <v>600</v>
      </c>
      <c r="F23" s="88">
        <f t="shared" si="16"/>
        <v>600</v>
      </c>
      <c r="G23" s="88">
        <f t="shared" si="16"/>
        <v>600</v>
      </c>
      <c r="H23" s="88">
        <f t="shared" si="16"/>
        <v>600</v>
      </c>
      <c r="I23" s="88">
        <f t="shared" si="16"/>
        <v>600</v>
      </c>
      <c r="J23" s="88">
        <f t="shared" si="16"/>
        <v>600</v>
      </c>
      <c r="K23" s="88">
        <f t="shared" si="16"/>
        <v>600</v>
      </c>
      <c r="L23" s="88">
        <f t="shared" si="16"/>
        <v>600</v>
      </c>
      <c r="M23" s="88">
        <f t="shared" si="16"/>
        <v>600</v>
      </c>
      <c r="N23" s="89">
        <f t="shared" si="16"/>
        <v>600</v>
      </c>
      <c r="O23" s="86"/>
      <c r="P23" s="102">
        <f t="shared" si="6"/>
        <v>7200</v>
      </c>
      <c r="Q23" s="79"/>
      <c r="R23" s="3" t="s">
        <v>160</v>
      </c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ht="15.75" customHeight="1">
      <c r="A24" s="81" t="s">
        <v>161</v>
      </c>
      <c r="B24" s="82">
        <f>SUM(Assumptions!B31:B33)</f>
        <v>2000</v>
      </c>
      <c r="C24" s="82">
        <f t="shared" ref="C24:N24" si="17">$B$24/12</f>
        <v>166.6666667</v>
      </c>
      <c r="D24" s="88">
        <f t="shared" si="17"/>
        <v>166.6666667</v>
      </c>
      <c r="E24" s="88">
        <f t="shared" si="17"/>
        <v>166.6666667</v>
      </c>
      <c r="F24" s="88">
        <f t="shared" si="17"/>
        <v>166.6666667</v>
      </c>
      <c r="G24" s="88">
        <f t="shared" si="17"/>
        <v>166.6666667</v>
      </c>
      <c r="H24" s="88">
        <f t="shared" si="17"/>
        <v>166.6666667</v>
      </c>
      <c r="I24" s="88">
        <f t="shared" si="17"/>
        <v>166.6666667</v>
      </c>
      <c r="J24" s="88">
        <f t="shared" si="17"/>
        <v>166.6666667</v>
      </c>
      <c r="K24" s="88">
        <f t="shared" si="17"/>
        <v>166.6666667</v>
      </c>
      <c r="L24" s="88">
        <f t="shared" si="17"/>
        <v>166.6666667</v>
      </c>
      <c r="M24" s="88">
        <f t="shared" si="17"/>
        <v>166.6666667</v>
      </c>
      <c r="N24" s="89">
        <f t="shared" si="17"/>
        <v>166.6666667</v>
      </c>
      <c r="O24" s="86"/>
      <c r="P24" s="102">
        <f t="shared" si="6"/>
        <v>2000</v>
      </c>
      <c r="Q24" s="79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</row>
    <row r="25" ht="15.75" customHeight="1">
      <c r="A25" s="81" t="s">
        <v>162</v>
      </c>
      <c r="B25" s="82">
        <v>0.0</v>
      </c>
      <c r="C25" s="82">
        <v>0.0</v>
      </c>
      <c r="D25" s="88">
        <f t="shared" ref="D25:N25" si="18">C25</f>
        <v>0</v>
      </c>
      <c r="E25" s="88">
        <f t="shared" si="18"/>
        <v>0</v>
      </c>
      <c r="F25" s="88">
        <f t="shared" si="18"/>
        <v>0</v>
      </c>
      <c r="G25" s="88">
        <f t="shared" si="18"/>
        <v>0</v>
      </c>
      <c r="H25" s="88">
        <f t="shared" si="18"/>
        <v>0</v>
      </c>
      <c r="I25" s="88">
        <f t="shared" si="18"/>
        <v>0</v>
      </c>
      <c r="J25" s="88">
        <f t="shared" si="18"/>
        <v>0</v>
      </c>
      <c r="K25" s="88">
        <f t="shared" si="18"/>
        <v>0</v>
      </c>
      <c r="L25" s="88">
        <f t="shared" si="18"/>
        <v>0</v>
      </c>
      <c r="M25" s="88">
        <f t="shared" si="18"/>
        <v>0</v>
      </c>
      <c r="N25" s="89">
        <f t="shared" si="18"/>
        <v>0</v>
      </c>
      <c r="O25" s="86"/>
      <c r="P25" s="102">
        <f t="shared" si="6"/>
        <v>0</v>
      </c>
      <c r="Q25" s="79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 ht="15.75" customHeight="1">
      <c r="A26" s="81" t="s">
        <v>163</v>
      </c>
      <c r="B26" s="82">
        <v>0.0</v>
      </c>
      <c r="C26" s="82">
        <v>0.0</v>
      </c>
      <c r="D26" s="88">
        <f t="shared" ref="D26:N26" si="19">C26</f>
        <v>0</v>
      </c>
      <c r="E26" s="88">
        <f t="shared" si="19"/>
        <v>0</v>
      </c>
      <c r="F26" s="88">
        <f t="shared" si="19"/>
        <v>0</v>
      </c>
      <c r="G26" s="88">
        <f t="shared" si="19"/>
        <v>0</v>
      </c>
      <c r="H26" s="88">
        <f t="shared" si="19"/>
        <v>0</v>
      </c>
      <c r="I26" s="88">
        <f t="shared" si="19"/>
        <v>0</v>
      </c>
      <c r="J26" s="88">
        <f t="shared" si="19"/>
        <v>0</v>
      </c>
      <c r="K26" s="88">
        <f t="shared" si="19"/>
        <v>0</v>
      </c>
      <c r="L26" s="88">
        <f t="shared" si="19"/>
        <v>0</v>
      </c>
      <c r="M26" s="88">
        <f t="shared" si="19"/>
        <v>0</v>
      </c>
      <c r="N26" s="89">
        <f t="shared" si="19"/>
        <v>0</v>
      </c>
      <c r="O26" s="86"/>
      <c r="P26" s="102">
        <f t="shared" si="6"/>
        <v>0</v>
      </c>
      <c r="Q26" s="79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 ht="15.75" customHeight="1">
      <c r="A27" s="81" t="s">
        <v>164</v>
      </c>
      <c r="B27" s="82">
        <v>0.0</v>
      </c>
      <c r="C27" s="82">
        <v>0.0</v>
      </c>
      <c r="D27" s="88">
        <f t="shared" ref="D27:N27" si="20">C27</f>
        <v>0</v>
      </c>
      <c r="E27" s="88">
        <f t="shared" si="20"/>
        <v>0</v>
      </c>
      <c r="F27" s="88">
        <f t="shared" si="20"/>
        <v>0</v>
      </c>
      <c r="G27" s="88">
        <f t="shared" si="20"/>
        <v>0</v>
      </c>
      <c r="H27" s="88">
        <f t="shared" si="20"/>
        <v>0</v>
      </c>
      <c r="I27" s="88">
        <f t="shared" si="20"/>
        <v>0</v>
      </c>
      <c r="J27" s="88">
        <f t="shared" si="20"/>
        <v>0</v>
      </c>
      <c r="K27" s="88">
        <f t="shared" si="20"/>
        <v>0</v>
      </c>
      <c r="L27" s="88">
        <f t="shared" si="20"/>
        <v>0</v>
      </c>
      <c r="M27" s="88">
        <f t="shared" si="20"/>
        <v>0</v>
      </c>
      <c r="N27" s="89">
        <f t="shared" si="20"/>
        <v>0</v>
      </c>
      <c r="O27" s="86"/>
      <c r="P27" s="102">
        <f t="shared" si="6"/>
        <v>0</v>
      </c>
      <c r="Q27" s="79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 ht="15.75" customHeight="1">
      <c r="A28" s="81" t="s">
        <v>75</v>
      </c>
      <c r="B28" s="82">
        <f>Assumptions!B23</f>
        <v>1000</v>
      </c>
      <c r="C28" s="82">
        <f t="shared" ref="C28:N28" si="21">$B$28/12</f>
        <v>83.33333333</v>
      </c>
      <c r="D28" s="88">
        <f t="shared" si="21"/>
        <v>83.33333333</v>
      </c>
      <c r="E28" s="88">
        <f t="shared" si="21"/>
        <v>83.33333333</v>
      </c>
      <c r="F28" s="88">
        <f t="shared" si="21"/>
        <v>83.33333333</v>
      </c>
      <c r="G28" s="88">
        <f t="shared" si="21"/>
        <v>83.33333333</v>
      </c>
      <c r="H28" s="88">
        <f t="shared" si="21"/>
        <v>83.33333333</v>
      </c>
      <c r="I28" s="88">
        <f t="shared" si="21"/>
        <v>83.33333333</v>
      </c>
      <c r="J28" s="88">
        <f t="shared" si="21"/>
        <v>83.33333333</v>
      </c>
      <c r="K28" s="88">
        <f t="shared" si="21"/>
        <v>83.33333333</v>
      </c>
      <c r="L28" s="88">
        <f t="shared" si="21"/>
        <v>83.33333333</v>
      </c>
      <c r="M28" s="88">
        <f t="shared" si="21"/>
        <v>83.33333333</v>
      </c>
      <c r="N28" s="89">
        <f t="shared" si="21"/>
        <v>83.33333333</v>
      </c>
      <c r="O28" s="86"/>
      <c r="P28" s="102">
        <f t="shared" si="6"/>
        <v>1000</v>
      </c>
      <c r="Q28" s="79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 ht="15.75" customHeight="1">
      <c r="A29" s="81" t="s">
        <v>165</v>
      </c>
      <c r="B29" s="82">
        <f>Assumptions!B52</f>
        <v>1500</v>
      </c>
      <c r="C29" s="82">
        <f t="shared" ref="C29:N29" si="22">$B$29/12</f>
        <v>125</v>
      </c>
      <c r="D29" s="88">
        <f t="shared" si="22"/>
        <v>125</v>
      </c>
      <c r="E29" s="88">
        <f t="shared" si="22"/>
        <v>125</v>
      </c>
      <c r="F29" s="88">
        <f t="shared" si="22"/>
        <v>125</v>
      </c>
      <c r="G29" s="88">
        <f t="shared" si="22"/>
        <v>125</v>
      </c>
      <c r="H29" s="88">
        <f t="shared" si="22"/>
        <v>125</v>
      </c>
      <c r="I29" s="88">
        <f t="shared" si="22"/>
        <v>125</v>
      </c>
      <c r="J29" s="88">
        <f t="shared" si="22"/>
        <v>125</v>
      </c>
      <c r="K29" s="88">
        <f t="shared" si="22"/>
        <v>125</v>
      </c>
      <c r="L29" s="88">
        <f t="shared" si="22"/>
        <v>125</v>
      </c>
      <c r="M29" s="88">
        <f t="shared" si="22"/>
        <v>125</v>
      </c>
      <c r="N29" s="89">
        <f t="shared" si="22"/>
        <v>125</v>
      </c>
      <c r="O29" s="86"/>
      <c r="P29" s="102">
        <f t="shared" si="6"/>
        <v>1500</v>
      </c>
      <c r="Q29" s="79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 ht="15.75" customHeight="1">
      <c r="A30" s="81" t="s">
        <v>166</v>
      </c>
      <c r="B30" s="82">
        <v>0.0</v>
      </c>
      <c r="C30" s="82">
        <v>0.0</v>
      </c>
      <c r="D30" s="88">
        <v>0.0</v>
      </c>
      <c r="E30" s="88">
        <v>0.0</v>
      </c>
      <c r="F30" s="88">
        <v>0.0</v>
      </c>
      <c r="G30" s="88">
        <v>0.0</v>
      </c>
      <c r="H30" s="88">
        <v>0.0</v>
      </c>
      <c r="I30" s="88">
        <v>0.0</v>
      </c>
      <c r="J30" s="88">
        <v>0.0</v>
      </c>
      <c r="K30" s="88">
        <v>0.0</v>
      </c>
      <c r="L30" s="88">
        <v>0.0</v>
      </c>
      <c r="M30" s="88">
        <v>0.0</v>
      </c>
      <c r="N30" s="89">
        <v>0.0</v>
      </c>
      <c r="O30" s="86"/>
      <c r="P30" s="102">
        <f t="shared" si="6"/>
        <v>0</v>
      </c>
      <c r="Q30" s="79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 ht="15.75" customHeight="1">
      <c r="A31" s="81" t="s">
        <v>167</v>
      </c>
      <c r="B31" s="82">
        <v>0.0</v>
      </c>
      <c r="C31" s="82">
        <v>0.0</v>
      </c>
      <c r="D31" s="88">
        <v>0.0</v>
      </c>
      <c r="E31" s="88">
        <v>0.0</v>
      </c>
      <c r="F31" s="88">
        <v>0.0</v>
      </c>
      <c r="G31" s="88">
        <v>0.0</v>
      </c>
      <c r="H31" s="88">
        <v>0.0</v>
      </c>
      <c r="I31" s="88">
        <v>0.0</v>
      </c>
      <c r="J31" s="88">
        <v>0.0</v>
      </c>
      <c r="K31" s="88">
        <v>0.0</v>
      </c>
      <c r="L31" s="88">
        <v>0.0</v>
      </c>
      <c r="M31" s="88">
        <v>0.0</v>
      </c>
      <c r="N31" s="89">
        <v>0.0</v>
      </c>
      <c r="O31" s="86"/>
      <c r="P31" s="102">
        <f t="shared" si="6"/>
        <v>0</v>
      </c>
      <c r="Q31" s="79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 ht="15.75" customHeight="1">
      <c r="A32" s="81" t="s">
        <v>82</v>
      </c>
      <c r="B32" s="82">
        <f>Assumptions!B30</f>
        <v>1000</v>
      </c>
      <c r="C32" s="82">
        <f t="shared" ref="C32:N32" si="23">$B$32/12</f>
        <v>83.33333333</v>
      </c>
      <c r="D32" s="88">
        <f t="shared" si="23"/>
        <v>83.33333333</v>
      </c>
      <c r="E32" s="88">
        <f t="shared" si="23"/>
        <v>83.33333333</v>
      </c>
      <c r="F32" s="88">
        <f t="shared" si="23"/>
        <v>83.33333333</v>
      </c>
      <c r="G32" s="88">
        <f t="shared" si="23"/>
        <v>83.33333333</v>
      </c>
      <c r="H32" s="88">
        <f t="shared" si="23"/>
        <v>83.33333333</v>
      </c>
      <c r="I32" s="88">
        <f t="shared" si="23"/>
        <v>83.33333333</v>
      </c>
      <c r="J32" s="88">
        <f t="shared" si="23"/>
        <v>83.33333333</v>
      </c>
      <c r="K32" s="88">
        <f t="shared" si="23"/>
        <v>83.33333333</v>
      </c>
      <c r="L32" s="88">
        <f t="shared" si="23"/>
        <v>83.33333333</v>
      </c>
      <c r="M32" s="88">
        <f t="shared" si="23"/>
        <v>83.33333333</v>
      </c>
      <c r="N32" s="89">
        <f t="shared" si="23"/>
        <v>83.33333333</v>
      </c>
      <c r="O32" s="86"/>
      <c r="P32" s="102">
        <f t="shared" si="6"/>
        <v>1000</v>
      </c>
      <c r="Q32" s="79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ht="15.75" customHeight="1">
      <c r="A33" s="81" t="s">
        <v>168</v>
      </c>
      <c r="B33" s="82">
        <f>Assumptions!B55</f>
        <v>500</v>
      </c>
      <c r="C33" s="82">
        <f t="shared" ref="C33:N33" si="24">$B$33/12</f>
        <v>41.66666667</v>
      </c>
      <c r="D33" s="88">
        <f t="shared" si="24"/>
        <v>41.66666667</v>
      </c>
      <c r="E33" s="88">
        <f t="shared" si="24"/>
        <v>41.66666667</v>
      </c>
      <c r="F33" s="88">
        <f t="shared" si="24"/>
        <v>41.66666667</v>
      </c>
      <c r="G33" s="88">
        <f t="shared" si="24"/>
        <v>41.66666667</v>
      </c>
      <c r="H33" s="88">
        <f t="shared" si="24"/>
        <v>41.66666667</v>
      </c>
      <c r="I33" s="88">
        <f t="shared" si="24"/>
        <v>41.66666667</v>
      </c>
      <c r="J33" s="88">
        <f t="shared" si="24"/>
        <v>41.66666667</v>
      </c>
      <c r="K33" s="88">
        <f t="shared" si="24"/>
        <v>41.66666667</v>
      </c>
      <c r="L33" s="88">
        <f t="shared" si="24"/>
        <v>41.66666667</v>
      </c>
      <c r="M33" s="88">
        <f t="shared" si="24"/>
        <v>41.66666667</v>
      </c>
      <c r="N33" s="89">
        <f t="shared" si="24"/>
        <v>41.66666667</v>
      </c>
      <c r="O33" s="86"/>
      <c r="P33" s="102">
        <f t="shared" si="6"/>
        <v>500</v>
      </c>
      <c r="Q33" s="79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</row>
    <row r="34" ht="15.75" customHeight="1">
      <c r="A34" s="91" t="s">
        <v>169</v>
      </c>
      <c r="B34" s="107">
        <v>1200.0</v>
      </c>
      <c r="C34" s="107">
        <v>100.0</v>
      </c>
      <c r="D34" s="108">
        <v>100.0</v>
      </c>
      <c r="E34" s="108">
        <v>100.0</v>
      </c>
      <c r="F34" s="108">
        <v>100.0</v>
      </c>
      <c r="G34" s="108">
        <v>100.0</v>
      </c>
      <c r="H34" s="108">
        <v>100.0</v>
      </c>
      <c r="I34" s="108">
        <v>100.0</v>
      </c>
      <c r="J34" s="108">
        <v>100.0</v>
      </c>
      <c r="K34" s="108">
        <v>100.0</v>
      </c>
      <c r="L34" s="108">
        <v>100.0</v>
      </c>
      <c r="M34" s="108">
        <v>100.0</v>
      </c>
      <c r="N34" s="109">
        <v>100.0</v>
      </c>
      <c r="O34" s="86"/>
      <c r="P34" s="102">
        <f t="shared" si="6"/>
        <v>1200</v>
      </c>
      <c r="Q34" s="79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 ht="15.75" customHeight="1">
      <c r="A35" s="74" t="s">
        <v>170</v>
      </c>
      <c r="B35" s="110"/>
      <c r="C35" s="111">
        <f t="shared" ref="C35:N35" si="25">SUM(C12:C34)</f>
        <v>17329.66667</v>
      </c>
      <c r="D35" s="112">
        <f t="shared" si="25"/>
        <v>17329.66667</v>
      </c>
      <c r="E35" s="112">
        <f t="shared" si="25"/>
        <v>17329.66667</v>
      </c>
      <c r="F35" s="112">
        <f t="shared" si="25"/>
        <v>17329.66667</v>
      </c>
      <c r="G35" s="112">
        <f t="shared" si="25"/>
        <v>17329.66667</v>
      </c>
      <c r="H35" s="112">
        <f t="shared" si="25"/>
        <v>17329.66667</v>
      </c>
      <c r="I35" s="112">
        <f t="shared" si="25"/>
        <v>17329.66667</v>
      </c>
      <c r="J35" s="112">
        <f t="shared" si="25"/>
        <v>17329.66667</v>
      </c>
      <c r="K35" s="112">
        <f t="shared" si="25"/>
        <v>17329.66667</v>
      </c>
      <c r="L35" s="112">
        <f t="shared" si="25"/>
        <v>17329.66667</v>
      </c>
      <c r="M35" s="112">
        <f t="shared" si="25"/>
        <v>17329.66667</v>
      </c>
      <c r="N35" s="113">
        <f t="shared" si="25"/>
        <v>17329.66667</v>
      </c>
      <c r="O35" s="99"/>
      <c r="P35" s="114">
        <f t="shared" si="6"/>
        <v>207956</v>
      </c>
      <c r="Q35" s="79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 ht="15.75" customHeight="1">
      <c r="A36" s="115"/>
      <c r="B36" s="116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99"/>
      <c r="P36" s="117"/>
      <c r="Q36" s="79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 ht="15.75" customHeight="1">
      <c r="A37" s="118" t="s">
        <v>171</v>
      </c>
      <c r="B37" s="119">
        <v>0.0</v>
      </c>
      <c r="C37" s="88">
        <v>0.0</v>
      </c>
      <c r="D37" s="88">
        <f t="shared" ref="D37:N37" si="26">C37</f>
        <v>0</v>
      </c>
      <c r="E37" s="88">
        <f t="shared" si="26"/>
        <v>0</v>
      </c>
      <c r="F37" s="88">
        <f t="shared" si="26"/>
        <v>0</v>
      </c>
      <c r="G37" s="88">
        <f t="shared" si="26"/>
        <v>0</v>
      </c>
      <c r="H37" s="88">
        <f t="shared" si="26"/>
        <v>0</v>
      </c>
      <c r="I37" s="88">
        <f t="shared" si="26"/>
        <v>0</v>
      </c>
      <c r="J37" s="88">
        <f t="shared" si="26"/>
        <v>0</v>
      </c>
      <c r="K37" s="88">
        <f t="shared" si="26"/>
        <v>0</v>
      </c>
      <c r="L37" s="88">
        <f t="shared" si="26"/>
        <v>0</v>
      </c>
      <c r="M37" s="88">
        <f t="shared" si="26"/>
        <v>0</v>
      </c>
      <c r="N37" s="88">
        <f t="shared" si="26"/>
        <v>0</v>
      </c>
      <c r="O37" s="99"/>
      <c r="P37" s="102">
        <f t="shared" ref="P37:P38" si="28">SUM(C37:N37)</f>
        <v>0</v>
      </c>
      <c r="Q37" s="79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 ht="15.75" customHeight="1">
      <c r="A38" s="115" t="s">
        <v>172</v>
      </c>
      <c r="B38" s="120"/>
      <c r="C38" s="117">
        <f t="shared" ref="C38:N38" si="27">C7+C8+C9-C35-C36-C37</f>
        <v>-6829.666667</v>
      </c>
      <c r="D38" s="117">
        <f t="shared" si="27"/>
        <v>-5954.666667</v>
      </c>
      <c r="E38" s="117">
        <f t="shared" si="27"/>
        <v>-5079.666667</v>
      </c>
      <c r="F38" s="117">
        <f t="shared" si="27"/>
        <v>-4204.666667</v>
      </c>
      <c r="G38" s="117">
        <f t="shared" si="27"/>
        <v>-3329.666667</v>
      </c>
      <c r="H38" s="117">
        <f t="shared" si="27"/>
        <v>-3329.666667</v>
      </c>
      <c r="I38" s="117">
        <f t="shared" si="27"/>
        <v>-1579.666667</v>
      </c>
      <c r="J38" s="117">
        <f t="shared" si="27"/>
        <v>170.3333333</v>
      </c>
      <c r="K38" s="117">
        <f t="shared" si="27"/>
        <v>170.3333333</v>
      </c>
      <c r="L38" s="117">
        <f t="shared" si="27"/>
        <v>170.3333333</v>
      </c>
      <c r="M38" s="117">
        <f t="shared" si="27"/>
        <v>-1579.666667</v>
      </c>
      <c r="N38" s="117">
        <f t="shared" si="27"/>
        <v>-1579.666667</v>
      </c>
      <c r="O38" s="99"/>
      <c r="P38" s="117">
        <f t="shared" si="28"/>
        <v>-32956</v>
      </c>
      <c r="Q38" s="79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 ht="15.75" customHeight="1">
      <c r="A39" s="118" t="s">
        <v>173</v>
      </c>
      <c r="B39" s="121"/>
      <c r="C39" s="93">
        <f>C38+C10</f>
        <v>30474.33333</v>
      </c>
      <c r="D39" s="93">
        <f t="shared" ref="D39:N39" si="29">D38+C39</f>
        <v>24519.66667</v>
      </c>
      <c r="E39" s="93">
        <f t="shared" si="29"/>
        <v>19440</v>
      </c>
      <c r="F39" s="93">
        <f t="shared" si="29"/>
        <v>15235.33333</v>
      </c>
      <c r="G39" s="93">
        <f t="shared" si="29"/>
        <v>11905.66667</v>
      </c>
      <c r="H39" s="93">
        <f t="shared" si="29"/>
        <v>8576</v>
      </c>
      <c r="I39" s="93">
        <f t="shared" si="29"/>
        <v>6996.333333</v>
      </c>
      <c r="J39" s="93">
        <f t="shared" si="29"/>
        <v>7166.666667</v>
      </c>
      <c r="K39" s="93">
        <f t="shared" si="29"/>
        <v>7337</v>
      </c>
      <c r="L39" s="93">
        <f t="shared" si="29"/>
        <v>7507.333333</v>
      </c>
      <c r="M39" s="93">
        <f t="shared" si="29"/>
        <v>5927.666667</v>
      </c>
      <c r="N39" s="93">
        <f t="shared" si="29"/>
        <v>4348</v>
      </c>
      <c r="O39" s="122"/>
      <c r="P39" s="108"/>
      <c r="Q39" s="12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ht="15.75" customHeight="1">
      <c r="A40" s="3"/>
      <c r="B40" s="62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</row>
    <row r="41" ht="15.75" customHeight="1">
      <c r="A41" s="10"/>
      <c r="B41" s="62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 ht="15.75" customHeight="1">
      <c r="A42" s="3"/>
      <c r="B42" s="62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 ht="15.75" customHeight="1">
      <c r="A43" s="3"/>
      <c r="B43" s="6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 ht="15.75" customHeight="1">
      <c r="A44" s="3"/>
      <c r="B44" s="62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 ht="15.75" customHeight="1">
      <c r="A45" s="3"/>
      <c r="B45" s="62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ht="15.75" customHeight="1">
      <c r="A46" s="3"/>
      <c r="B46" s="62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</row>
    <row r="47" ht="15.75" customHeight="1">
      <c r="A47" s="3"/>
      <c r="B47" s="62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 ht="15.75" customHeight="1">
      <c r="A48" s="3"/>
      <c r="B48" s="62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 ht="15.75" customHeight="1">
      <c r="A49" s="3"/>
      <c r="B49" s="62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ht="15.75" customHeight="1">
      <c r="A50" s="3"/>
      <c r="B50" s="62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ht="15.75" customHeight="1">
      <c r="A51" s="3"/>
      <c r="B51" s="62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ht="15.75" customHeight="1">
      <c r="A52" s="3"/>
      <c r="B52" s="62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</row>
    <row r="53" ht="15.75" customHeight="1">
      <c r="A53" s="3"/>
      <c r="B53" s="62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 ht="15.75" customHeight="1">
      <c r="A54" s="3"/>
      <c r="B54" s="62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 ht="15.75" customHeight="1">
      <c r="A55" s="3"/>
      <c r="B55" s="6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 ht="15.75" customHeight="1">
      <c r="A56" s="3"/>
      <c r="B56" s="62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 ht="15.75" customHeight="1">
      <c r="A57" s="3"/>
      <c r="B57" s="62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ht="15.75" customHeight="1">
      <c r="A58" s="3"/>
      <c r="B58" s="62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ht="15.75" customHeight="1">
      <c r="A59" s="3"/>
      <c r="B59" s="62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ht="15.75" customHeight="1">
      <c r="A60" s="3"/>
      <c r="B60" s="62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ht="15.75" customHeight="1">
      <c r="A61" s="3"/>
      <c r="B61" s="62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ht="15.75" customHeight="1">
      <c r="A62" s="3"/>
      <c r="B62" s="62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ht="15.75" customHeight="1">
      <c r="A63" s="3"/>
      <c r="B63" s="62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ht="15.75" customHeight="1">
      <c r="A64" s="3"/>
      <c r="B64" s="62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ht="15.75" customHeight="1">
      <c r="A65" s="3"/>
      <c r="B65" s="62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ht="15.75" customHeight="1">
      <c r="A66" s="3"/>
      <c r="B66" s="62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ht="15.75" customHeight="1">
      <c r="A67" s="3"/>
      <c r="B67" s="62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ht="15.75" customHeight="1">
      <c r="A68" s="3"/>
      <c r="B68" s="62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ht="15.75" customHeight="1">
      <c r="A69" s="3"/>
      <c r="B69" s="6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ht="15.75" customHeight="1">
      <c r="A70" s="3"/>
      <c r="B70" s="6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ht="15.75" customHeight="1">
      <c r="A71" s="3"/>
      <c r="B71" s="6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ht="15.75" customHeight="1">
      <c r="A72" s="3"/>
      <c r="B72" s="6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ht="15.75" customHeight="1">
      <c r="A73" s="3"/>
      <c r="B73" s="6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ht="15.75" customHeight="1">
      <c r="A74" s="3"/>
      <c r="B74" s="6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ht="15.75" customHeight="1">
      <c r="A75" s="3"/>
      <c r="B75" s="62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ht="15.75" customHeight="1">
      <c r="A76" s="3"/>
      <c r="B76" s="62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ht="15.75" customHeight="1">
      <c r="A77" s="3"/>
      <c r="B77" s="62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ht="15.75" customHeight="1">
      <c r="A78" s="3"/>
      <c r="B78" s="62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ht="15.75" customHeight="1">
      <c r="A79" s="3"/>
      <c r="B79" s="62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ht="15.75" customHeight="1">
      <c r="A80" s="3"/>
      <c r="B80" s="62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ht="15.75" customHeight="1">
      <c r="A81" s="3"/>
      <c r="B81" s="62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ht="15.75" customHeight="1">
      <c r="A82" s="3"/>
      <c r="B82" s="62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ht="15.75" customHeight="1">
      <c r="A83" s="3"/>
      <c r="B83" s="62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ht="15.75" customHeight="1">
      <c r="A84" s="3"/>
      <c r="B84" s="62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ht="15.75" customHeight="1">
      <c r="A85" s="3"/>
      <c r="B85" s="62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ht="15.75" customHeight="1">
      <c r="A86" s="3"/>
      <c r="B86" s="62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ht="15.75" customHeight="1">
      <c r="A87" s="3"/>
      <c r="B87" s="62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ht="15.75" customHeight="1">
      <c r="A88" s="3"/>
      <c r="B88" s="62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ht="15.75" customHeight="1">
      <c r="A89" s="3"/>
      <c r="B89" s="62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ht="15.75" customHeight="1">
      <c r="A90" s="3"/>
      <c r="B90" s="62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ht="15.75" customHeight="1">
      <c r="A91" s="3"/>
      <c r="B91" s="62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ht="15.75" customHeight="1">
      <c r="A92" s="3"/>
      <c r="B92" s="62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ht="15.75" customHeight="1">
      <c r="A93" s="3"/>
      <c r="B93" s="62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ht="15.75" customHeight="1">
      <c r="A94" s="3"/>
      <c r="B94" s="62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ht="15.75" customHeight="1">
      <c r="A95" s="3"/>
      <c r="B95" s="62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ht="15.75" customHeight="1">
      <c r="A96" s="3"/>
      <c r="B96" s="6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ht="15.75" customHeight="1">
      <c r="A97" s="3"/>
      <c r="B97" s="6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ht="15.75" customHeight="1">
      <c r="A98" s="3"/>
      <c r="B98" s="6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ht="15.75" customHeight="1">
      <c r="A99" s="3"/>
      <c r="B99" s="6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ht="15.75" customHeight="1">
      <c r="A100" s="3"/>
      <c r="B100" s="6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ht="15.75" customHeight="1">
      <c r="A101" s="3"/>
      <c r="B101" s="6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ht="15.75" customHeight="1">
      <c r="A102" s="3"/>
      <c r="B102" s="6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ht="15.75" customHeight="1">
      <c r="A103" s="3"/>
      <c r="B103" s="6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ht="15.75" customHeight="1">
      <c r="A104" s="3"/>
      <c r="B104" s="6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ht="15.75" customHeight="1">
      <c r="A105" s="3"/>
      <c r="B105" s="6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ht="15.75" customHeight="1">
      <c r="A106" s="3"/>
      <c r="B106" s="6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ht="15.75" customHeight="1">
      <c r="A107" s="3"/>
      <c r="B107" s="6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ht="15.75" customHeight="1">
      <c r="A108" s="3"/>
      <c r="B108" s="6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 ht="15.75" customHeight="1">
      <c r="A109" s="3"/>
      <c r="B109" s="6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 ht="15.75" customHeight="1">
      <c r="A110" s="3"/>
      <c r="B110" s="6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 ht="15.75" customHeight="1">
      <c r="A111" s="3"/>
      <c r="B111" s="6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 ht="15.75" customHeight="1">
      <c r="A112" s="3"/>
      <c r="B112" s="6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 ht="15.75" customHeight="1">
      <c r="A113" s="3"/>
      <c r="B113" s="6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 ht="15.75" customHeight="1">
      <c r="A114" s="3"/>
      <c r="B114" s="6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 ht="15.75" customHeight="1">
      <c r="A115" s="3"/>
      <c r="B115" s="6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 ht="15.75" customHeight="1">
      <c r="A116" s="3"/>
      <c r="B116" s="6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 ht="15.75" customHeight="1">
      <c r="A117" s="3"/>
      <c r="B117" s="6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 ht="15.75" customHeight="1">
      <c r="A118" s="3"/>
      <c r="B118" s="6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 ht="15.75" customHeight="1">
      <c r="A119" s="3"/>
      <c r="B119" s="6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 ht="15.75" customHeight="1">
      <c r="A120" s="3"/>
      <c r="B120" s="6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 ht="15.75" customHeight="1">
      <c r="A121" s="3"/>
      <c r="B121" s="6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 ht="15.75" customHeight="1">
      <c r="A122" s="3"/>
      <c r="B122" s="6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 ht="15.75" customHeight="1">
      <c r="A123" s="3"/>
      <c r="B123" s="6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 ht="15.75" customHeight="1">
      <c r="A124" s="3"/>
      <c r="B124" s="6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 ht="15.75" customHeight="1">
      <c r="A125" s="3"/>
      <c r="B125" s="6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 ht="15.75" customHeight="1">
      <c r="A126" s="3"/>
      <c r="B126" s="6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 ht="15.75" customHeight="1">
      <c r="A127" s="3"/>
      <c r="B127" s="6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 ht="15.75" customHeight="1">
      <c r="A128" s="3"/>
      <c r="B128" s="6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 ht="15.75" customHeight="1">
      <c r="A129" s="3"/>
      <c r="B129" s="6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 ht="15.75" customHeight="1">
      <c r="A130" s="3"/>
      <c r="B130" s="6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 ht="15.75" customHeight="1">
      <c r="A131" s="3"/>
      <c r="B131" s="6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 ht="15.75" customHeight="1">
      <c r="A132" s="3"/>
      <c r="B132" s="6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 ht="15.75" customHeight="1">
      <c r="A133" s="3"/>
      <c r="B133" s="6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 ht="15.75" customHeight="1">
      <c r="A134" s="3"/>
      <c r="B134" s="6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 ht="15.75" customHeight="1">
      <c r="A135" s="3"/>
      <c r="B135" s="6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 ht="15.75" customHeight="1">
      <c r="A136" s="3"/>
      <c r="B136" s="6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 ht="15.75" customHeight="1">
      <c r="A137" s="3"/>
      <c r="B137" s="6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 ht="15.75" customHeight="1">
      <c r="A138" s="3"/>
      <c r="B138" s="6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 ht="15.75" customHeight="1">
      <c r="A139" s="3"/>
      <c r="B139" s="6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 ht="15.75" customHeight="1">
      <c r="A140" s="3"/>
      <c r="B140" s="6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 ht="15.75" customHeight="1">
      <c r="A141" s="3"/>
      <c r="B141" s="6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 ht="15.75" customHeight="1">
      <c r="A142" s="3"/>
      <c r="B142" s="6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 ht="15.75" customHeight="1">
      <c r="A143" s="3"/>
      <c r="B143" s="6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 ht="15.75" customHeight="1">
      <c r="A144" s="3"/>
      <c r="B144" s="6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 ht="15.75" customHeight="1">
      <c r="A145" s="3"/>
      <c r="B145" s="6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 ht="15.75" customHeight="1">
      <c r="A146" s="3"/>
      <c r="B146" s="6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 ht="15.75" customHeight="1">
      <c r="A147" s="3"/>
      <c r="B147" s="6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 ht="15.75" customHeight="1">
      <c r="A148" s="3"/>
      <c r="B148" s="6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 ht="15.75" customHeight="1">
      <c r="A149" s="3"/>
      <c r="B149" s="6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 ht="15.75" customHeight="1">
      <c r="A150" s="3"/>
      <c r="B150" s="6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 ht="15.75" customHeight="1">
      <c r="A151" s="3"/>
      <c r="B151" s="6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 ht="15.75" customHeight="1">
      <c r="A152" s="3"/>
      <c r="B152" s="6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 ht="15.75" customHeight="1">
      <c r="A153" s="3"/>
      <c r="B153" s="6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 ht="15.75" customHeight="1">
      <c r="A154" s="3"/>
      <c r="B154" s="6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 ht="15.75" customHeight="1">
      <c r="A155" s="3"/>
      <c r="B155" s="6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 ht="15.75" customHeight="1">
      <c r="A156" s="3"/>
      <c r="B156" s="6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 ht="15.75" customHeight="1">
      <c r="A157" s="3"/>
      <c r="B157" s="6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 ht="15.75" customHeight="1">
      <c r="A158" s="3"/>
      <c r="B158" s="6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 ht="15.75" customHeight="1">
      <c r="A159" s="3"/>
      <c r="B159" s="6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 ht="15.75" customHeight="1">
      <c r="A160" s="3"/>
      <c r="B160" s="6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 ht="15.75" customHeight="1">
      <c r="A161" s="3"/>
      <c r="B161" s="6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 ht="15.75" customHeight="1">
      <c r="A162" s="3"/>
      <c r="B162" s="6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 ht="15.75" customHeight="1">
      <c r="A163" s="3"/>
      <c r="B163" s="6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 ht="15.75" customHeight="1">
      <c r="A164" s="3"/>
      <c r="B164" s="6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 ht="15.75" customHeight="1">
      <c r="A165" s="3"/>
      <c r="B165" s="6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 ht="15.75" customHeight="1">
      <c r="A166" s="3"/>
      <c r="B166" s="6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 ht="15.75" customHeight="1">
      <c r="A167" s="3"/>
      <c r="B167" s="6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 ht="15.75" customHeight="1">
      <c r="A168" s="3"/>
      <c r="B168" s="6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 ht="15.75" customHeight="1">
      <c r="A169" s="3"/>
      <c r="B169" s="6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 ht="15.75" customHeight="1">
      <c r="A170" s="3"/>
      <c r="B170" s="6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 ht="15.75" customHeight="1">
      <c r="A171" s="3"/>
      <c r="B171" s="6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 ht="15.75" customHeight="1">
      <c r="A172" s="3"/>
      <c r="B172" s="6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 ht="15.75" customHeight="1">
      <c r="A173" s="3"/>
      <c r="B173" s="6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 ht="15.75" customHeight="1">
      <c r="A174" s="3"/>
      <c r="B174" s="6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 ht="15.75" customHeight="1">
      <c r="A175" s="3"/>
      <c r="B175" s="6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 ht="15.75" customHeight="1">
      <c r="A176" s="3"/>
      <c r="B176" s="6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 ht="15.75" customHeight="1">
      <c r="A177" s="3"/>
      <c r="B177" s="6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 ht="15.75" customHeight="1">
      <c r="A178" s="3"/>
      <c r="B178" s="6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 ht="15.75" customHeight="1">
      <c r="A179" s="3"/>
      <c r="B179" s="6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 ht="15.75" customHeight="1">
      <c r="A180" s="3"/>
      <c r="B180" s="6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 ht="15.75" customHeight="1">
      <c r="A181" s="3"/>
      <c r="B181" s="6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 ht="15.75" customHeight="1">
      <c r="A182" s="3"/>
      <c r="B182" s="6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 ht="15.75" customHeight="1">
      <c r="A183" s="3"/>
      <c r="B183" s="6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 ht="15.75" customHeight="1">
      <c r="A184" s="3"/>
      <c r="B184" s="6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 ht="15.75" customHeight="1">
      <c r="A185" s="3"/>
      <c r="B185" s="6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 ht="15.75" customHeight="1">
      <c r="A186" s="3"/>
      <c r="B186" s="6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 ht="15.75" customHeight="1">
      <c r="A187" s="3"/>
      <c r="B187" s="6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 ht="15.75" customHeight="1">
      <c r="A188" s="3"/>
      <c r="B188" s="6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 ht="15.75" customHeight="1">
      <c r="A189" s="3"/>
      <c r="B189" s="6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 ht="15.75" customHeight="1">
      <c r="A190" s="3"/>
      <c r="B190" s="6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 ht="15.75" customHeight="1">
      <c r="A191" s="3"/>
      <c r="B191" s="6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 ht="15.75" customHeight="1">
      <c r="A192" s="3"/>
      <c r="B192" s="6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 ht="15.75" customHeight="1">
      <c r="A193" s="3"/>
      <c r="B193" s="6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 ht="15.75" customHeight="1">
      <c r="A194" s="3"/>
      <c r="B194" s="6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 ht="15.75" customHeight="1">
      <c r="A195" s="3"/>
      <c r="B195" s="6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 ht="15.75" customHeight="1">
      <c r="A196" s="3"/>
      <c r="B196" s="6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 ht="15.75" customHeight="1">
      <c r="A197" s="3"/>
      <c r="B197" s="6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 ht="15.75" customHeight="1">
      <c r="A198" s="3"/>
      <c r="B198" s="6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 ht="15.75" customHeight="1">
      <c r="A199" s="3"/>
      <c r="B199" s="6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 ht="15.75" customHeight="1">
      <c r="A200" s="3"/>
      <c r="B200" s="6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 ht="15.75" customHeight="1">
      <c r="A201" s="3"/>
      <c r="B201" s="6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 ht="15.75" customHeight="1">
      <c r="A202" s="3"/>
      <c r="B202" s="6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 ht="15.75" customHeight="1">
      <c r="A203" s="3"/>
      <c r="B203" s="6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 ht="15.75" customHeight="1">
      <c r="A204" s="3"/>
      <c r="B204" s="6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 ht="15.75" customHeight="1">
      <c r="A205" s="3"/>
      <c r="B205" s="6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 ht="15.75" customHeight="1">
      <c r="A206" s="3"/>
      <c r="B206" s="6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 ht="15.75" customHeight="1">
      <c r="A207" s="3"/>
      <c r="B207" s="6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 ht="15.75" customHeight="1">
      <c r="A208" s="3"/>
      <c r="B208" s="6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 ht="15.75" customHeight="1">
      <c r="A209" s="3"/>
      <c r="B209" s="6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 ht="15.75" customHeight="1">
      <c r="A210" s="3"/>
      <c r="B210" s="6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 ht="15.75" customHeight="1">
      <c r="A211" s="3"/>
      <c r="B211" s="6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 ht="15.75" customHeight="1">
      <c r="A212" s="3"/>
      <c r="B212" s="6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 ht="15.75" customHeight="1">
      <c r="A213" s="3"/>
      <c r="B213" s="6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 ht="15.75" customHeight="1">
      <c r="A214" s="3"/>
      <c r="B214" s="6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 ht="15.75" customHeight="1">
      <c r="A215" s="3"/>
      <c r="B215" s="6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 ht="15.75" customHeight="1">
      <c r="A216" s="3"/>
      <c r="B216" s="6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 ht="15.75" customHeight="1">
      <c r="A217" s="3"/>
      <c r="B217" s="6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 ht="15.75" customHeight="1">
      <c r="A218" s="3"/>
      <c r="B218" s="6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 ht="15.75" customHeight="1">
      <c r="A219" s="3"/>
      <c r="B219" s="6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 ht="15.75" customHeight="1">
      <c r="A220" s="3"/>
      <c r="B220" s="6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 ht="15.75" customHeight="1">
      <c r="A221" s="3"/>
      <c r="B221" s="6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 ht="15.75" customHeight="1">
      <c r="A222" s="3"/>
      <c r="B222" s="6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 ht="15.75" customHeight="1">
      <c r="A223" s="3"/>
      <c r="B223" s="6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 ht="15.75" customHeight="1">
      <c r="A224" s="3"/>
      <c r="B224" s="6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 ht="15.75" customHeight="1">
      <c r="A225" s="3"/>
      <c r="B225" s="6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 ht="15.75" customHeight="1">
      <c r="A226" s="3"/>
      <c r="B226" s="6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 ht="15.75" customHeight="1">
      <c r="A227" s="3"/>
      <c r="B227" s="6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 ht="15.75" customHeight="1">
      <c r="A228" s="3"/>
      <c r="B228" s="6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 ht="15.75" customHeight="1">
      <c r="A229" s="3"/>
      <c r="B229" s="6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 ht="15.75" customHeight="1">
      <c r="A230" s="3"/>
      <c r="B230" s="6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 ht="15.75" customHeight="1">
      <c r="A231" s="3"/>
      <c r="B231" s="6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 ht="15.75" customHeight="1">
      <c r="A232" s="3"/>
      <c r="B232" s="6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 ht="15.75" customHeight="1">
      <c r="A233" s="3"/>
      <c r="B233" s="6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 ht="15.75" customHeight="1">
      <c r="A234" s="3"/>
      <c r="B234" s="6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 ht="15.75" customHeight="1">
      <c r="A235" s="3"/>
      <c r="B235" s="6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 ht="15.75" customHeight="1">
      <c r="A236" s="3"/>
      <c r="B236" s="6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 ht="15.75" customHeight="1">
      <c r="A237" s="3"/>
      <c r="B237" s="6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 ht="15.75" customHeight="1">
      <c r="A238" s="3"/>
      <c r="B238" s="6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 ht="15.75" customHeight="1">
      <c r="A239" s="3"/>
      <c r="B239" s="6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 ht="15.75" customHeight="1">
      <c r="A240" s="3"/>
      <c r="B240" s="6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 ht="15.75" customHeight="1">
      <c r="A241" s="3"/>
      <c r="B241" s="6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 ht="15.75" customHeight="1">
      <c r="A242" s="3"/>
      <c r="B242" s="6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 ht="15.75" customHeight="1">
      <c r="A243" s="3"/>
      <c r="B243" s="6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 ht="15.75" customHeight="1">
      <c r="A244" s="3"/>
      <c r="B244" s="6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 ht="15.75" customHeight="1">
      <c r="A245" s="3"/>
      <c r="B245" s="6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 ht="15.75" customHeight="1">
      <c r="A246" s="3"/>
      <c r="B246" s="6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 ht="15.75" customHeight="1">
      <c r="A247" s="3"/>
      <c r="B247" s="6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 ht="15.75" customHeight="1">
      <c r="A248" s="3"/>
      <c r="B248" s="6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 ht="15.75" customHeight="1">
      <c r="A249" s="3"/>
      <c r="B249" s="6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 ht="15.75" customHeight="1">
      <c r="A250" s="3"/>
      <c r="B250" s="6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 ht="15.75" customHeight="1">
      <c r="A251" s="3"/>
      <c r="B251" s="6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 ht="15.75" customHeight="1">
      <c r="A252" s="3"/>
      <c r="B252" s="6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 ht="15.75" customHeight="1">
      <c r="A253" s="3"/>
      <c r="B253" s="6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 ht="15.75" customHeight="1">
      <c r="A254" s="3"/>
      <c r="B254" s="6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 ht="15.75" customHeight="1">
      <c r="A255" s="3"/>
      <c r="B255" s="6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 ht="15.75" customHeight="1">
      <c r="A256" s="3"/>
      <c r="B256" s="6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 ht="15.75" customHeight="1">
      <c r="A257" s="3"/>
      <c r="B257" s="6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 ht="15.75" customHeight="1">
      <c r="A258" s="3"/>
      <c r="B258" s="6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 ht="15.75" customHeight="1">
      <c r="A259" s="3"/>
      <c r="B259" s="6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 ht="15.75" customHeight="1">
      <c r="A260" s="3"/>
      <c r="B260" s="6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 ht="15.75" customHeight="1">
      <c r="A261" s="3"/>
      <c r="B261" s="6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 ht="15.75" customHeight="1">
      <c r="A262" s="3"/>
      <c r="B262" s="6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 ht="15.75" customHeight="1">
      <c r="A263" s="3"/>
      <c r="B263" s="6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 ht="15.75" customHeight="1">
      <c r="A264" s="3"/>
      <c r="B264" s="6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 ht="15.75" customHeight="1">
      <c r="A265" s="3"/>
      <c r="B265" s="6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 ht="15.75" customHeight="1">
      <c r="A266" s="3"/>
      <c r="B266" s="6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 ht="15.75" customHeight="1">
      <c r="A267" s="3"/>
      <c r="B267" s="6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 ht="15.75" customHeight="1">
      <c r="A268" s="3"/>
      <c r="B268" s="6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 ht="15.75" customHeight="1">
      <c r="A269" s="3"/>
      <c r="B269" s="6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 ht="15.75" customHeight="1">
      <c r="A270" s="3"/>
      <c r="B270" s="6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 ht="15.75" customHeight="1">
      <c r="A271" s="3"/>
      <c r="B271" s="6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 ht="15.75" customHeight="1">
      <c r="A272" s="3"/>
      <c r="B272" s="6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 ht="15.75" customHeight="1">
      <c r="A273" s="3"/>
      <c r="B273" s="6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 ht="15.75" customHeight="1">
      <c r="A274" s="3"/>
      <c r="B274" s="6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 ht="15.75" customHeight="1">
      <c r="A275" s="3"/>
      <c r="B275" s="6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 ht="15.75" customHeight="1">
      <c r="A276" s="3"/>
      <c r="B276" s="6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 ht="15.75" customHeight="1">
      <c r="A277" s="3"/>
      <c r="B277" s="6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 ht="15.75" customHeight="1">
      <c r="A278" s="3"/>
      <c r="B278" s="6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 ht="15.75" customHeight="1">
      <c r="A279" s="3"/>
      <c r="B279" s="6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 ht="15.75" customHeight="1">
      <c r="A280" s="3"/>
      <c r="B280" s="6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 ht="15.75" customHeight="1">
      <c r="A281" s="3"/>
      <c r="B281" s="6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 ht="15.75" customHeight="1">
      <c r="A282" s="3"/>
      <c r="B282" s="6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 ht="15.75" customHeight="1">
      <c r="A283" s="3"/>
      <c r="B283" s="6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 ht="15.75" customHeight="1">
      <c r="A284" s="3"/>
      <c r="B284" s="6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 ht="15.75" customHeight="1">
      <c r="A285" s="3"/>
      <c r="B285" s="6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 ht="15.75" customHeight="1">
      <c r="A286" s="3"/>
      <c r="B286" s="6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 ht="15.75" customHeight="1">
      <c r="A287" s="3"/>
      <c r="B287" s="6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 ht="15.75" customHeight="1">
      <c r="A288" s="3"/>
      <c r="B288" s="6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 ht="15.75" customHeight="1">
      <c r="A289" s="3"/>
      <c r="B289" s="6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 ht="15.75" customHeight="1">
      <c r="A290" s="3"/>
      <c r="B290" s="6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 ht="15.75" customHeight="1">
      <c r="A291" s="3"/>
      <c r="B291" s="6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 ht="15.75" customHeight="1">
      <c r="A292" s="3"/>
      <c r="B292" s="6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 ht="15.75" customHeight="1">
      <c r="A293" s="3"/>
      <c r="B293" s="6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 ht="15.75" customHeight="1">
      <c r="A294" s="3"/>
      <c r="B294" s="6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 ht="15.75" customHeight="1">
      <c r="A295" s="3"/>
      <c r="B295" s="6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 ht="15.75" customHeight="1">
      <c r="A296" s="3"/>
      <c r="B296" s="6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 ht="15.75" customHeight="1">
      <c r="A297" s="3"/>
      <c r="B297" s="6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 ht="15.75" customHeight="1">
      <c r="A298" s="3"/>
      <c r="B298" s="6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 ht="15.75" customHeight="1">
      <c r="A299" s="3"/>
      <c r="B299" s="6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 ht="15.75" customHeight="1">
      <c r="A300" s="3"/>
      <c r="B300" s="6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 ht="15.75" customHeight="1">
      <c r="A301" s="3"/>
      <c r="B301" s="6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 ht="15.75" customHeight="1">
      <c r="A302" s="3"/>
      <c r="B302" s="6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 ht="15.75" customHeight="1">
      <c r="A303" s="3"/>
      <c r="B303" s="6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 ht="15.75" customHeight="1">
      <c r="A304" s="3"/>
      <c r="B304" s="6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 ht="15.75" customHeight="1">
      <c r="A305" s="3"/>
      <c r="B305" s="6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 ht="15.75" customHeight="1">
      <c r="A306" s="3"/>
      <c r="B306" s="6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 ht="15.75" customHeight="1">
      <c r="A307" s="3"/>
      <c r="B307" s="6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 ht="15.75" customHeight="1">
      <c r="A308" s="3"/>
      <c r="B308" s="6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 ht="15.75" customHeight="1">
      <c r="A309" s="3"/>
      <c r="B309" s="6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 ht="15.75" customHeight="1">
      <c r="A310" s="3"/>
      <c r="B310" s="6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 ht="15.75" customHeight="1">
      <c r="A311" s="3"/>
      <c r="B311" s="6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 ht="15.75" customHeight="1">
      <c r="A312" s="3"/>
      <c r="B312" s="6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 ht="15.75" customHeight="1">
      <c r="A313" s="3"/>
      <c r="B313" s="6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 ht="15.75" customHeight="1">
      <c r="A314" s="3"/>
      <c r="B314" s="6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 ht="15.75" customHeight="1">
      <c r="A315" s="3"/>
      <c r="B315" s="6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 ht="15.75" customHeight="1">
      <c r="A316" s="3"/>
      <c r="B316" s="6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 ht="15.75" customHeight="1">
      <c r="A317" s="3"/>
      <c r="B317" s="6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 ht="15.75" customHeight="1">
      <c r="A318" s="3"/>
      <c r="B318" s="6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 ht="15.75" customHeight="1">
      <c r="A319" s="3"/>
      <c r="B319" s="6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 ht="15.75" customHeight="1">
      <c r="A320" s="3"/>
      <c r="B320" s="6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 ht="15.75" customHeight="1">
      <c r="A321" s="3"/>
      <c r="B321" s="6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 ht="15.75" customHeight="1">
      <c r="A322" s="3"/>
      <c r="B322" s="6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 ht="15.75" customHeight="1">
      <c r="A323" s="3"/>
      <c r="B323" s="6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 ht="15.75" customHeight="1">
      <c r="A324" s="3"/>
      <c r="B324" s="6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 ht="15.75" customHeight="1">
      <c r="A325" s="3"/>
      <c r="B325" s="6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 ht="15.75" customHeight="1">
      <c r="A326" s="3"/>
      <c r="B326" s="6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 ht="15.75" customHeight="1">
      <c r="A327" s="3"/>
      <c r="B327" s="6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 ht="15.75" customHeight="1">
      <c r="A328" s="3"/>
      <c r="B328" s="6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 ht="15.75" customHeight="1">
      <c r="A329" s="3"/>
      <c r="B329" s="6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 ht="15.75" customHeight="1">
      <c r="A330" s="3"/>
      <c r="B330" s="6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 ht="15.75" customHeight="1">
      <c r="A331" s="3"/>
      <c r="B331" s="6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 ht="15.75" customHeight="1">
      <c r="A332" s="3"/>
      <c r="B332" s="6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 ht="15.75" customHeight="1">
      <c r="A333" s="3"/>
      <c r="B333" s="6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 ht="15.75" customHeight="1">
      <c r="A334" s="3"/>
      <c r="B334" s="6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 ht="15.75" customHeight="1">
      <c r="A335" s="3"/>
      <c r="B335" s="6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 ht="15.75" customHeight="1">
      <c r="A336" s="3"/>
      <c r="B336" s="6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 ht="15.75" customHeight="1">
      <c r="A337" s="3"/>
      <c r="B337" s="6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 ht="15.75" customHeight="1">
      <c r="A338" s="3"/>
      <c r="B338" s="6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 ht="15.75" customHeight="1">
      <c r="A339" s="3"/>
      <c r="B339" s="6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 ht="15.75" customHeight="1">
      <c r="A340" s="3"/>
      <c r="B340" s="6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 ht="15.75" customHeight="1">
      <c r="A341" s="3"/>
      <c r="B341" s="6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 ht="15.75" customHeight="1">
      <c r="A342" s="3"/>
      <c r="B342" s="6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 ht="15.75" customHeight="1">
      <c r="A343" s="3"/>
      <c r="B343" s="6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 ht="15.75" customHeight="1">
      <c r="A344" s="3"/>
      <c r="B344" s="6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 ht="15.75" customHeight="1">
      <c r="A345" s="3"/>
      <c r="B345" s="6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 ht="15.75" customHeight="1">
      <c r="A346" s="3"/>
      <c r="B346" s="6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 ht="15.75" customHeight="1">
      <c r="A347" s="3"/>
      <c r="B347" s="6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 ht="15.75" customHeight="1">
      <c r="A348" s="3"/>
      <c r="B348" s="6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 ht="15.75" customHeight="1">
      <c r="A349" s="3"/>
      <c r="B349" s="6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 ht="15.75" customHeight="1">
      <c r="A350" s="3"/>
      <c r="B350" s="6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 ht="15.75" customHeight="1">
      <c r="A351" s="3"/>
      <c r="B351" s="6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 ht="15.75" customHeight="1">
      <c r="A352" s="3"/>
      <c r="B352" s="6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 ht="15.75" customHeight="1">
      <c r="A353" s="3"/>
      <c r="B353" s="6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 ht="15.75" customHeight="1">
      <c r="A354" s="3"/>
      <c r="B354" s="6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 ht="15.75" customHeight="1">
      <c r="A355" s="3"/>
      <c r="B355" s="6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 ht="15.75" customHeight="1">
      <c r="A356" s="3"/>
      <c r="B356" s="6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 ht="15.75" customHeight="1">
      <c r="A357" s="3"/>
      <c r="B357" s="6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 ht="15.75" customHeight="1">
      <c r="A358" s="3"/>
      <c r="B358" s="6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 ht="15.75" customHeight="1">
      <c r="A359" s="3"/>
      <c r="B359" s="6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 ht="15.75" customHeight="1">
      <c r="A360" s="3"/>
      <c r="B360" s="6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 ht="15.75" customHeight="1">
      <c r="A361" s="3"/>
      <c r="B361" s="6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 ht="15.75" customHeight="1">
      <c r="A362" s="3"/>
      <c r="B362" s="6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 ht="15.75" customHeight="1">
      <c r="A363" s="3"/>
      <c r="B363" s="6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 ht="15.75" customHeight="1">
      <c r="A364" s="3"/>
      <c r="B364" s="6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 ht="15.75" customHeight="1">
      <c r="A365" s="3"/>
      <c r="B365" s="6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 ht="15.75" customHeight="1">
      <c r="A366" s="3"/>
      <c r="B366" s="6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 ht="15.75" customHeight="1">
      <c r="A367" s="3"/>
      <c r="B367" s="6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 ht="15.75" customHeight="1">
      <c r="A368" s="3"/>
      <c r="B368" s="6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 ht="15.75" customHeight="1">
      <c r="A369" s="3"/>
      <c r="B369" s="6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 ht="15.75" customHeight="1">
      <c r="A370" s="3"/>
      <c r="B370" s="6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 ht="15.75" customHeight="1">
      <c r="A371" s="3"/>
      <c r="B371" s="6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 ht="15.75" customHeight="1">
      <c r="A372" s="3"/>
      <c r="B372" s="6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 ht="15.75" customHeight="1">
      <c r="A373" s="3"/>
      <c r="B373" s="6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 ht="15.75" customHeight="1">
      <c r="A374" s="3"/>
      <c r="B374" s="6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 ht="15.75" customHeight="1">
      <c r="A375" s="3"/>
      <c r="B375" s="6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 ht="15.75" customHeight="1">
      <c r="A376" s="3"/>
      <c r="B376" s="6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 ht="15.75" customHeight="1">
      <c r="A377" s="3"/>
      <c r="B377" s="6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 ht="15.75" customHeight="1">
      <c r="A378" s="3"/>
      <c r="B378" s="6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 ht="15.75" customHeight="1">
      <c r="A379" s="3"/>
      <c r="B379" s="6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 ht="15.75" customHeight="1">
      <c r="A380" s="3"/>
      <c r="B380" s="6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 ht="15.75" customHeight="1">
      <c r="A381" s="3"/>
      <c r="B381" s="6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 ht="15.75" customHeight="1">
      <c r="A382" s="3"/>
      <c r="B382" s="6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 ht="15.75" customHeight="1">
      <c r="A383" s="3"/>
      <c r="B383" s="6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 ht="15.75" customHeight="1">
      <c r="A384" s="3"/>
      <c r="B384" s="6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 ht="15.75" customHeight="1">
      <c r="A385" s="3"/>
      <c r="B385" s="6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 ht="15.75" customHeight="1">
      <c r="A386" s="3"/>
      <c r="B386" s="6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 ht="15.75" customHeight="1">
      <c r="A387" s="3"/>
      <c r="B387" s="6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 ht="15.75" customHeight="1">
      <c r="A388" s="3"/>
      <c r="B388" s="6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 ht="15.75" customHeight="1">
      <c r="A389" s="3"/>
      <c r="B389" s="6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 ht="15.75" customHeight="1">
      <c r="A390" s="3"/>
      <c r="B390" s="6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 ht="15.75" customHeight="1">
      <c r="A391" s="3"/>
      <c r="B391" s="6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 ht="15.75" customHeight="1">
      <c r="A392" s="3"/>
      <c r="B392" s="6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 ht="15.75" customHeight="1">
      <c r="A393" s="3"/>
      <c r="B393" s="6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 ht="15.75" customHeight="1">
      <c r="A394" s="3"/>
      <c r="B394" s="6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 ht="15.75" customHeight="1">
      <c r="A395" s="3"/>
      <c r="B395" s="6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 ht="15.75" customHeight="1">
      <c r="A396" s="3"/>
      <c r="B396" s="6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 ht="15.75" customHeight="1">
      <c r="A397" s="3"/>
      <c r="B397" s="6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 ht="15.75" customHeight="1">
      <c r="A398" s="3"/>
      <c r="B398" s="6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 ht="15.75" customHeight="1">
      <c r="A399" s="3"/>
      <c r="B399" s="6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 ht="15.75" customHeight="1">
      <c r="A400" s="3"/>
      <c r="B400" s="6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 ht="15.75" customHeight="1">
      <c r="A401" s="3"/>
      <c r="B401" s="6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 ht="15.75" customHeight="1">
      <c r="A402" s="3"/>
      <c r="B402" s="6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 ht="15.75" customHeight="1">
      <c r="A403" s="3"/>
      <c r="B403" s="6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 ht="15.75" customHeight="1">
      <c r="A404" s="3"/>
      <c r="B404" s="6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 ht="15.75" customHeight="1">
      <c r="A405" s="3"/>
      <c r="B405" s="6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 ht="15.75" customHeight="1">
      <c r="A406" s="3"/>
      <c r="B406" s="6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 ht="15.75" customHeight="1">
      <c r="A407" s="3"/>
      <c r="B407" s="6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 ht="15.75" customHeight="1">
      <c r="A408" s="3"/>
      <c r="B408" s="6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 ht="15.75" customHeight="1">
      <c r="A409" s="3"/>
      <c r="B409" s="6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 ht="15.75" customHeight="1">
      <c r="A410" s="3"/>
      <c r="B410" s="6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 ht="15.75" customHeight="1">
      <c r="A411" s="3"/>
      <c r="B411" s="6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 ht="15.75" customHeight="1">
      <c r="A412" s="3"/>
      <c r="B412" s="6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 ht="15.75" customHeight="1">
      <c r="A413" s="3"/>
      <c r="B413" s="6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 ht="15.75" customHeight="1">
      <c r="A414" s="3"/>
      <c r="B414" s="6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 ht="15.75" customHeight="1">
      <c r="A415" s="3"/>
      <c r="B415" s="6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 ht="15.75" customHeight="1">
      <c r="A416" s="3"/>
      <c r="B416" s="6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 ht="15.75" customHeight="1">
      <c r="A417" s="3"/>
      <c r="B417" s="6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 ht="15.75" customHeight="1">
      <c r="A418" s="3"/>
      <c r="B418" s="6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 ht="15.75" customHeight="1">
      <c r="A419" s="3"/>
      <c r="B419" s="6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 ht="15.75" customHeight="1">
      <c r="A420" s="3"/>
      <c r="B420" s="6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 ht="15.75" customHeight="1">
      <c r="A421" s="3"/>
      <c r="B421" s="6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 ht="15.75" customHeight="1">
      <c r="A422" s="3"/>
      <c r="B422" s="6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 ht="15.75" customHeight="1">
      <c r="A423" s="3"/>
      <c r="B423" s="6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 ht="15.75" customHeight="1">
      <c r="A424" s="3"/>
      <c r="B424" s="6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 ht="15.75" customHeight="1">
      <c r="A425" s="3"/>
      <c r="B425" s="6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 ht="15.75" customHeight="1">
      <c r="A426" s="3"/>
      <c r="B426" s="6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 ht="15.75" customHeight="1">
      <c r="A427" s="3"/>
      <c r="B427" s="6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 ht="15.75" customHeight="1">
      <c r="A428" s="3"/>
      <c r="B428" s="6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 ht="15.75" customHeight="1">
      <c r="A429" s="3"/>
      <c r="B429" s="6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 ht="15.75" customHeight="1">
      <c r="A430" s="3"/>
      <c r="B430" s="6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 ht="15.75" customHeight="1">
      <c r="A431" s="3"/>
      <c r="B431" s="6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 ht="15.75" customHeight="1">
      <c r="A432" s="3"/>
      <c r="B432" s="6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 ht="15.75" customHeight="1">
      <c r="A433" s="3"/>
      <c r="B433" s="6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 ht="15.75" customHeight="1">
      <c r="A434" s="3"/>
      <c r="B434" s="6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 ht="15.75" customHeight="1">
      <c r="A435" s="3"/>
      <c r="B435" s="6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 ht="15.75" customHeight="1">
      <c r="A436" s="3"/>
      <c r="B436" s="6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 ht="15.75" customHeight="1">
      <c r="A437" s="3"/>
      <c r="B437" s="6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 ht="15.75" customHeight="1">
      <c r="A438" s="3"/>
      <c r="B438" s="6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 ht="15.75" customHeight="1">
      <c r="A439" s="3"/>
      <c r="B439" s="6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 ht="15.75" customHeight="1">
      <c r="A440" s="3"/>
      <c r="B440" s="6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 ht="15.75" customHeight="1">
      <c r="A441" s="3"/>
      <c r="B441" s="6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 ht="15.75" customHeight="1">
      <c r="A442" s="3"/>
      <c r="B442" s="6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 ht="15.75" customHeight="1">
      <c r="A443" s="3"/>
      <c r="B443" s="6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 ht="15.75" customHeight="1">
      <c r="A444" s="3"/>
      <c r="B444" s="6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 ht="15.75" customHeight="1">
      <c r="A445" s="3"/>
      <c r="B445" s="6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 ht="15.75" customHeight="1">
      <c r="A446" s="3"/>
      <c r="B446" s="6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 ht="15.75" customHeight="1">
      <c r="A447" s="3"/>
      <c r="B447" s="6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 ht="15.75" customHeight="1">
      <c r="A448" s="3"/>
      <c r="B448" s="6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 ht="15.75" customHeight="1">
      <c r="A449" s="3"/>
      <c r="B449" s="6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 ht="15.75" customHeight="1">
      <c r="A450" s="3"/>
      <c r="B450" s="6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 ht="15.75" customHeight="1">
      <c r="A451" s="3"/>
      <c r="B451" s="6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 ht="15.75" customHeight="1">
      <c r="A452" s="3"/>
      <c r="B452" s="6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 ht="15.75" customHeight="1">
      <c r="A453" s="3"/>
      <c r="B453" s="6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 ht="15.75" customHeight="1">
      <c r="A454" s="3"/>
      <c r="B454" s="6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 ht="15.75" customHeight="1">
      <c r="A455" s="3"/>
      <c r="B455" s="6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 ht="15.75" customHeight="1">
      <c r="A456" s="3"/>
      <c r="B456" s="6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 ht="15.75" customHeight="1">
      <c r="A457" s="3"/>
      <c r="B457" s="6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 ht="15.75" customHeight="1">
      <c r="A458" s="3"/>
      <c r="B458" s="6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 ht="15.75" customHeight="1">
      <c r="A459" s="3"/>
      <c r="B459" s="6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 ht="15.75" customHeight="1">
      <c r="A460" s="3"/>
      <c r="B460" s="6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 ht="15.75" customHeight="1">
      <c r="A461" s="3"/>
      <c r="B461" s="6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 ht="15.75" customHeight="1">
      <c r="A462" s="3"/>
      <c r="B462" s="6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 ht="15.75" customHeight="1">
      <c r="A463" s="3"/>
      <c r="B463" s="6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 ht="15.75" customHeight="1">
      <c r="A464" s="3"/>
      <c r="B464" s="6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 ht="15.75" customHeight="1">
      <c r="A465" s="3"/>
      <c r="B465" s="6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 ht="15.75" customHeight="1">
      <c r="A466" s="3"/>
      <c r="B466" s="6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 ht="15.75" customHeight="1">
      <c r="A467" s="3"/>
      <c r="B467" s="6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 ht="15.75" customHeight="1">
      <c r="A468" s="3"/>
      <c r="B468" s="6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 ht="15.75" customHeight="1">
      <c r="A469" s="3"/>
      <c r="B469" s="6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 ht="15.75" customHeight="1">
      <c r="A470" s="3"/>
      <c r="B470" s="6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 ht="15.75" customHeight="1">
      <c r="A471" s="3"/>
      <c r="B471" s="6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 ht="15.75" customHeight="1">
      <c r="A472" s="3"/>
      <c r="B472" s="6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 ht="15.75" customHeight="1">
      <c r="A473" s="3"/>
      <c r="B473" s="6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 ht="15.75" customHeight="1">
      <c r="A474" s="3"/>
      <c r="B474" s="6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 ht="15.75" customHeight="1">
      <c r="A475" s="3"/>
      <c r="B475" s="6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 ht="15.75" customHeight="1">
      <c r="A476" s="3"/>
      <c r="B476" s="6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 ht="15.75" customHeight="1">
      <c r="A477" s="3"/>
      <c r="B477" s="6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 ht="15.75" customHeight="1">
      <c r="A478" s="3"/>
      <c r="B478" s="6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 ht="15.75" customHeight="1">
      <c r="A479" s="3"/>
      <c r="B479" s="6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 ht="15.75" customHeight="1">
      <c r="A480" s="3"/>
      <c r="B480" s="6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 ht="15.75" customHeight="1">
      <c r="A481" s="3"/>
      <c r="B481" s="6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 ht="15.75" customHeight="1">
      <c r="A482" s="3"/>
      <c r="B482" s="6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 ht="15.75" customHeight="1">
      <c r="A483" s="3"/>
      <c r="B483" s="6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 ht="15.75" customHeight="1">
      <c r="A484" s="3"/>
      <c r="B484" s="6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 ht="15.75" customHeight="1">
      <c r="A485" s="3"/>
      <c r="B485" s="6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 ht="15.75" customHeight="1">
      <c r="A486" s="3"/>
      <c r="B486" s="6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 ht="15.75" customHeight="1">
      <c r="A487" s="3"/>
      <c r="B487" s="6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 ht="15.75" customHeight="1">
      <c r="A488" s="3"/>
      <c r="B488" s="6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 ht="15.75" customHeight="1">
      <c r="A489" s="3"/>
      <c r="B489" s="6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 ht="15.75" customHeight="1">
      <c r="A490" s="3"/>
      <c r="B490" s="6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 ht="15.75" customHeight="1">
      <c r="A491" s="3"/>
      <c r="B491" s="6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 ht="15.75" customHeight="1">
      <c r="A492" s="3"/>
      <c r="B492" s="6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 ht="15.75" customHeight="1">
      <c r="A493" s="3"/>
      <c r="B493" s="6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 ht="15.75" customHeight="1">
      <c r="A494" s="3"/>
      <c r="B494" s="6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 ht="15.75" customHeight="1">
      <c r="A495" s="3"/>
      <c r="B495" s="6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 ht="15.75" customHeight="1">
      <c r="A496" s="3"/>
      <c r="B496" s="6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 ht="15.75" customHeight="1">
      <c r="A497" s="3"/>
      <c r="B497" s="6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 ht="15.75" customHeight="1">
      <c r="A498" s="3"/>
      <c r="B498" s="6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 ht="15.75" customHeight="1">
      <c r="A499" s="3"/>
      <c r="B499" s="6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 ht="15.75" customHeight="1">
      <c r="A500" s="3"/>
      <c r="B500" s="6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 ht="15.75" customHeight="1">
      <c r="A501" s="3"/>
      <c r="B501" s="6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 ht="15.75" customHeight="1">
      <c r="A502" s="3"/>
      <c r="B502" s="6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 ht="15.75" customHeight="1">
      <c r="A503" s="3"/>
      <c r="B503" s="6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 ht="15.75" customHeight="1">
      <c r="A504" s="3"/>
      <c r="B504" s="6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 ht="15.75" customHeight="1">
      <c r="A505" s="3"/>
      <c r="B505" s="6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 ht="15.75" customHeight="1">
      <c r="A506" s="3"/>
      <c r="B506" s="6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 ht="15.75" customHeight="1">
      <c r="A507" s="3"/>
      <c r="B507" s="6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 ht="15.75" customHeight="1">
      <c r="A508" s="3"/>
      <c r="B508" s="6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 ht="15.75" customHeight="1">
      <c r="A509" s="3"/>
      <c r="B509" s="6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 ht="15.75" customHeight="1">
      <c r="A510" s="3"/>
      <c r="B510" s="6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 ht="15.75" customHeight="1">
      <c r="A511" s="3"/>
      <c r="B511" s="6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 ht="15.75" customHeight="1">
      <c r="A512" s="3"/>
      <c r="B512" s="6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 ht="15.75" customHeight="1">
      <c r="A513" s="3"/>
      <c r="B513" s="6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 ht="15.75" customHeight="1">
      <c r="A514" s="3"/>
      <c r="B514" s="6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 ht="15.75" customHeight="1">
      <c r="A515" s="3"/>
      <c r="B515" s="6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 ht="15.75" customHeight="1">
      <c r="A516" s="3"/>
      <c r="B516" s="6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 ht="15.75" customHeight="1">
      <c r="A517" s="3"/>
      <c r="B517" s="6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 ht="15.75" customHeight="1">
      <c r="A518" s="3"/>
      <c r="B518" s="6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 ht="15.75" customHeight="1">
      <c r="A519" s="3"/>
      <c r="B519" s="6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 ht="15.75" customHeight="1">
      <c r="A520" s="3"/>
      <c r="B520" s="6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 ht="15.75" customHeight="1">
      <c r="A521" s="3"/>
      <c r="B521" s="6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 ht="15.75" customHeight="1">
      <c r="A522" s="3"/>
      <c r="B522" s="6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 ht="15.75" customHeight="1">
      <c r="A523" s="3"/>
      <c r="B523" s="6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 ht="15.75" customHeight="1">
      <c r="A524" s="3"/>
      <c r="B524" s="6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 ht="15.75" customHeight="1">
      <c r="A525" s="3"/>
      <c r="B525" s="6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 ht="15.75" customHeight="1">
      <c r="A526" s="3"/>
      <c r="B526" s="6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 ht="15.75" customHeight="1">
      <c r="A527" s="3"/>
      <c r="B527" s="6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 ht="15.75" customHeight="1">
      <c r="A528" s="3"/>
      <c r="B528" s="6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 ht="15.75" customHeight="1">
      <c r="A529" s="3"/>
      <c r="B529" s="6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 ht="15.75" customHeight="1">
      <c r="A530" s="3"/>
      <c r="B530" s="6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 ht="15.75" customHeight="1">
      <c r="A531" s="3"/>
      <c r="B531" s="6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 ht="15.75" customHeight="1">
      <c r="A532" s="3"/>
      <c r="B532" s="6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 ht="15.75" customHeight="1">
      <c r="A533" s="3"/>
      <c r="B533" s="6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 ht="15.75" customHeight="1">
      <c r="A534" s="3"/>
      <c r="B534" s="6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 ht="15.75" customHeight="1">
      <c r="A535" s="3"/>
      <c r="B535" s="6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 ht="15.75" customHeight="1">
      <c r="A536" s="3"/>
      <c r="B536" s="6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 ht="15.75" customHeight="1">
      <c r="A537" s="3"/>
      <c r="B537" s="6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 ht="15.75" customHeight="1">
      <c r="A538" s="3"/>
      <c r="B538" s="6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 ht="15.75" customHeight="1">
      <c r="A539" s="3"/>
      <c r="B539" s="6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 ht="15.75" customHeight="1">
      <c r="A540" s="3"/>
      <c r="B540" s="6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 ht="15.75" customHeight="1">
      <c r="A541" s="3"/>
      <c r="B541" s="6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 ht="15.75" customHeight="1">
      <c r="A542" s="3"/>
      <c r="B542" s="6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 ht="15.75" customHeight="1">
      <c r="A543" s="3"/>
      <c r="B543" s="6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 ht="15.75" customHeight="1">
      <c r="A544" s="3"/>
      <c r="B544" s="6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 ht="15.75" customHeight="1">
      <c r="A545" s="3"/>
      <c r="B545" s="6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 ht="15.75" customHeight="1">
      <c r="A546" s="3"/>
      <c r="B546" s="6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 ht="15.75" customHeight="1">
      <c r="A547" s="3"/>
      <c r="B547" s="6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 ht="15.75" customHeight="1">
      <c r="A548" s="3"/>
      <c r="B548" s="6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 ht="15.75" customHeight="1">
      <c r="A549" s="3"/>
      <c r="B549" s="6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 ht="15.75" customHeight="1">
      <c r="A550" s="3"/>
      <c r="B550" s="6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 ht="15.75" customHeight="1">
      <c r="A551" s="3"/>
      <c r="B551" s="6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 ht="15.75" customHeight="1">
      <c r="A552" s="3"/>
      <c r="B552" s="6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 ht="15.75" customHeight="1">
      <c r="A553" s="3"/>
      <c r="B553" s="6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 ht="15.75" customHeight="1">
      <c r="A554" s="3"/>
      <c r="B554" s="6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 ht="15.75" customHeight="1">
      <c r="A555" s="3"/>
      <c r="B555" s="6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 ht="15.75" customHeight="1">
      <c r="A556" s="3"/>
      <c r="B556" s="6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 ht="15.75" customHeight="1">
      <c r="A557" s="3"/>
      <c r="B557" s="6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 ht="15.75" customHeight="1">
      <c r="A558" s="3"/>
      <c r="B558" s="6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 ht="15.75" customHeight="1">
      <c r="A559" s="3"/>
      <c r="B559" s="6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 ht="15.75" customHeight="1">
      <c r="A560" s="3"/>
      <c r="B560" s="6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 ht="15.75" customHeight="1">
      <c r="A561" s="3"/>
      <c r="B561" s="6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 ht="15.75" customHeight="1">
      <c r="A562" s="3"/>
      <c r="B562" s="6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 ht="15.75" customHeight="1">
      <c r="A563" s="3"/>
      <c r="B563" s="6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 ht="15.75" customHeight="1">
      <c r="A564" s="3"/>
      <c r="B564" s="6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 ht="15.75" customHeight="1">
      <c r="A565" s="3"/>
      <c r="B565" s="6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 ht="15.75" customHeight="1">
      <c r="A566" s="3"/>
      <c r="B566" s="6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 ht="15.75" customHeight="1">
      <c r="A567" s="3"/>
      <c r="B567" s="6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 ht="15.75" customHeight="1">
      <c r="A568" s="3"/>
      <c r="B568" s="6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 ht="15.75" customHeight="1">
      <c r="A569" s="3"/>
      <c r="B569" s="6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 ht="15.75" customHeight="1">
      <c r="A570" s="3"/>
      <c r="B570" s="6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 ht="15.75" customHeight="1">
      <c r="A571" s="3"/>
      <c r="B571" s="6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 ht="15.75" customHeight="1">
      <c r="A572" s="3"/>
      <c r="B572" s="6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 ht="15.75" customHeight="1">
      <c r="A573" s="3"/>
      <c r="B573" s="6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 ht="15.75" customHeight="1">
      <c r="A574" s="3"/>
      <c r="B574" s="6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 ht="15.75" customHeight="1">
      <c r="A575" s="3"/>
      <c r="B575" s="6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 ht="15.75" customHeight="1">
      <c r="A576" s="3"/>
      <c r="B576" s="6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 ht="15.75" customHeight="1">
      <c r="A577" s="3"/>
      <c r="B577" s="6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 ht="15.75" customHeight="1">
      <c r="A578" s="3"/>
      <c r="B578" s="6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 ht="15.75" customHeight="1">
      <c r="A579" s="3"/>
      <c r="B579" s="6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 ht="15.75" customHeight="1">
      <c r="A580" s="3"/>
      <c r="B580" s="6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 ht="15.75" customHeight="1">
      <c r="A581" s="3"/>
      <c r="B581" s="6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 ht="15.75" customHeight="1">
      <c r="A582" s="3"/>
      <c r="B582" s="6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 ht="15.75" customHeight="1">
      <c r="A583" s="3"/>
      <c r="B583" s="6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 ht="15.75" customHeight="1">
      <c r="A584" s="3"/>
      <c r="B584" s="6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 ht="15.75" customHeight="1">
      <c r="A585" s="3"/>
      <c r="B585" s="6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 ht="15.75" customHeight="1">
      <c r="A586" s="3"/>
      <c r="B586" s="6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 ht="15.75" customHeight="1">
      <c r="A587" s="3"/>
      <c r="B587" s="6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 ht="15.75" customHeight="1">
      <c r="A588" s="3"/>
      <c r="B588" s="6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 ht="15.75" customHeight="1">
      <c r="A589" s="3"/>
      <c r="B589" s="6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 ht="15.75" customHeight="1">
      <c r="A590" s="3"/>
      <c r="B590" s="6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 ht="15.75" customHeight="1">
      <c r="A591" s="3"/>
      <c r="B591" s="6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 ht="15.75" customHeight="1">
      <c r="A592" s="3"/>
      <c r="B592" s="6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 ht="15.75" customHeight="1">
      <c r="A593" s="3"/>
      <c r="B593" s="6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 ht="15.75" customHeight="1">
      <c r="A594" s="3"/>
      <c r="B594" s="6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 ht="15.75" customHeight="1">
      <c r="A595" s="3"/>
      <c r="B595" s="6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 ht="15.75" customHeight="1">
      <c r="A596" s="3"/>
      <c r="B596" s="6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 ht="15.75" customHeight="1">
      <c r="A597" s="3"/>
      <c r="B597" s="6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 ht="15.75" customHeight="1">
      <c r="A598" s="3"/>
      <c r="B598" s="6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 ht="15.75" customHeight="1">
      <c r="A599" s="3"/>
      <c r="B599" s="6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 ht="15.75" customHeight="1">
      <c r="A600" s="3"/>
      <c r="B600" s="6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 ht="15.75" customHeight="1">
      <c r="A601" s="3"/>
      <c r="B601" s="6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 ht="15.75" customHeight="1">
      <c r="A602" s="3"/>
      <c r="B602" s="6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 ht="15.75" customHeight="1">
      <c r="A603" s="3"/>
      <c r="B603" s="6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 ht="15.75" customHeight="1">
      <c r="A604" s="3"/>
      <c r="B604" s="6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 ht="15.75" customHeight="1">
      <c r="A605" s="3"/>
      <c r="B605" s="6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 ht="15.75" customHeight="1">
      <c r="A606" s="3"/>
      <c r="B606" s="6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 ht="15.75" customHeight="1">
      <c r="A607" s="3"/>
      <c r="B607" s="6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 ht="15.75" customHeight="1">
      <c r="A608" s="3"/>
      <c r="B608" s="6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 ht="15.75" customHeight="1">
      <c r="A609" s="3"/>
      <c r="B609" s="6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 ht="15.75" customHeight="1">
      <c r="A610" s="3"/>
      <c r="B610" s="6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 ht="15.75" customHeight="1">
      <c r="A611" s="3"/>
      <c r="B611" s="6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 ht="15.75" customHeight="1">
      <c r="A612" s="3"/>
      <c r="B612" s="6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 ht="15.75" customHeight="1">
      <c r="A613" s="3"/>
      <c r="B613" s="6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 ht="15.75" customHeight="1">
      <c r="A614" s="3"/>
      <c r="B614" s="6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 ht="15.75" customHeight="1">
      <c r="A615" s="3"/>
      <c r="B615" s="6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 ht="15.75" customHeight="1">
      <c r="A616" s="3"/>
      <c r="B616" s="6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 ht="15.75" customHeight="1">
      <c r="A617" s="3"/>
      <c r="B617" s="6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 ht="15.75" customHeight="1">
      <c r="A618" s="3"/>
      <c r="B618" s="6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 ht="15.75" customHeight="1">
      <c r="A619" s="3"/>
      <c r="B619" s="6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 ht="15.75" customHeight="1">
      <c r="A620" s="3"/>
      <c r="B620" s="6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 ht="15.75" customHeight="1">
      <c r="A621" s="3"/>
      <c r="B621" s="6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 ht="15.75" customHeight="1">
      <c r="A622" s="3"/>
      <c r="B622" s="6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 ht="15.75" customHeight="1">
      <c r="A623" s="3"/>
      <c r="B623" s="6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 ht="15.75" customHeight="1">
      <c r="A624" s="3"/>
      <c r="B624" s="6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 ht="15.75" customHeight="1">
      <c r="A625" s="3"/>
      <c r="B625" s="6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 ht="15.75" customHeight="1">
      <c r="A626" s="3"/>
      <c r="B626" s="6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 ht="15.75" customHeight="1">
      <c r="A627" s="3"/>
      <c r="B627" s="6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 ht="15.75" customHeight="1">
      <c r="A628" s="3"/>
      <c r="B628" s="6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 ht="15.75" customHeight="1">
      <c r="A629" s="3"/>
      <c r="B629" s="6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 ht="15.75" customHeight="1">
      <c r="A630" s="3"/>
      <c r="B630" s="6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 ht="15.75" customHeight="1">
      <c r="A631" s="3"/>
      <c r="B631" s="6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 ht="15.75" customHeight="1">
      <c r="A632" s="3"/>
      <c r="B632" s="6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 ht="15.75" customHeight="1">
      <c r="A633" s="3"/>
      <c r="B633" s="6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 ht="15.75" customHeight="1">
      <c r="A634" s="3"/>
      <c r="B634" s="6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 ht="15.75" customHeight="1">
      <c r="A635" s="3"/>
      <c r="B635" s="6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 ht="15.75" customHeight="1">
      <c r="A636" s="3"/>
      <c r="B636" s="6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 ht="15.75" customHeight="1">
      <c r="A637" s="3"/>
      <c r="B637" s="6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 ht="15.75" customHeight="1">
      <c r="A638" s="3"/>
      <c r="B638" s="6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 ht="15.75" customHeight="1">
      <c r="A639" s="3"/>
      <c r="B639" s="6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 ht="15.75" customHeight="1">
      <c r="A640" s="3"/>
      <c r="B640" s="6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 ht="15.75" customHeight="1">
      <c r="A641" s="3"/>
      <c r="B641" s="6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 ht="15.75" customHeight="1">
      <c r="A642" s="3"/>
      <c r="B642" s="6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 ht="15.75" customHeight="1">
      <c r="A643" s="3"/>
      <c r="B643" s="6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 ht="15.75" customHeight="1">
      <c r="A644" s="3"/>
      <c r="B644" s="6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 ht="15.75" customHeight="1">
      <c r="A645" s="3"/>
      <c r="B645" s="6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 ht="15.75" customHeight="1">
      <c r="A646" s="3"/>
      <c r="B646" s="6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 ht="15.75" customHeight="1">
      <c r="A647" s="3"/>
      <c r="B647" s="6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 ht="15.75" customHeight="1">
      <c r="A648" s="3"/>
      <c r="B648" s="6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 ht="15.75" customHeight="1">
      <c r="A649" s="3"/>
      <c r="B649" s="6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 ht="15.75" customHeight="1">
      <c r="A650" s="3"/>
      <c r="B650" s="6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 ht="15.75" customHeight="1">
      <c r="A651" s="3"/>
      <c r="B651" s="6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 ht="15.75" customHeight="1">
      <c r="A652" s="3"/>
      <c r="B652" s="6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 ht="15.75" customHeight="1">
      <c r="A653" s="3"/>
      <c r="B653" s="6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 ht="15.75" customHeight="1">
      <c r="A654" s="3"/>
      <c r="B654" s="6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 ht="15.75" customHeight="1">
      <c r="A655" s="3"/>
      <c r="B655" s="6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 ht="15.75" customHeight="1">
      <c r="A656" s="3"/>
      <c r="B656" s="6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 ht="15.75" customHeight="1">
      <c r="A657" s="3"/>
      <c r="B657" s="6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 ht="15.75" customHeight="1">
      <c r="A658" s="3"/>
      <c r="B658" s="6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 ht="15.75" customHeight="1">
      <c r="A659" s="3"/>
      <c r="B659" s="6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 ht="15.75" customHeight="1">
      <c r="A660" s="3"/>
      <c r="B660" s="6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 ht="15.75" customHeight="1">
      <c r="A661" s="3"/>
      <c r="B661" s="6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 ht="15.75" customHeight="1">
      <c r="A662" s="3"/>
      <c r="B662" s="6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 ht="15.75" customHeight="1">
      <c r="A663" s="3"/>
      <c r="B663" s="6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 ht="15.75" customHeight="1">
      <c r="A664" s="3"/>
      <c r="B664" s="6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 ht="15.75" customHeight="1">
      <c r="A665" s="3"/>
      <c r="B665" s="6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 ht="15.75" customHeight="1">
      <c r="A666" s="3"/>
      <c r="B666" s="6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 ht="15.75" customHeight="1">
      <c r="A667" s="3"/>
      <c r="B667" s="6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 ht="15.75" customHeight="1">
      <c r="A668" s="3"/>
      <c r="B668" s="6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 ht="15.75" customHeight="1">
      <c r="A669" s="3"/>
      <c r="B669" s="6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 ht="15.75" customHeight="1">
      <c r="A670" s="3"/>
      <c r="B670" s="6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 ht="15.75" customHeight="1">
      <c r="A671" s="3"/>
      <c r="B671" s="6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 ht="15.75" customHeight="1">
      <c r="A672" s="3"/>
      <c r="B672" s="6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 ht="15.75" customHeight="1">
      <c r="A673" s="3"/>
      <c r="B673" s="6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 ht="15.75" customHeight="1">
      <c r="A674" s="3"/>
      <c r="B674" s="6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 ht="15.75" customHeight="1">
      <c r="A675" s="3"/>
      <c r="B675" s="6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 ht="15.75" customHeight="1">
      <c r="A676" s="3"/>
      <c r="B676" s="6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 ht="15.75" customHeight="1">
      <c r="A677" s="3"/>
      <c r="B677" s="6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 ht="15.75" customHeight="1">
      <c r="A678" s="3"/>
      <c r="B678" s="6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 ht="15.75" customHeight="1">
      <c r="A679" s="3"/>
      <c r="B679" s="6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 ht="15.75" customHeight="1">
      <c r="A680" s="3"/>
      <c r="B680" s="6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 ht="15.75" customHeight="1">
      <c r="A681" s="3"/>
      <c r="B681" s="6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 ht="15.75" customHeight="1">
      <c r="A682" s="3"/>
      <c r="B682" s="6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 ht="15.75" customHeight="1">
      <c r="A683" s="3"/>
      <c r="B683" s="6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 ht="15.75" customHeight="1">
      <c r="A684" s="3"/>
      <c r="B684" s="6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 ht="15.75" customHeight="1">
      <c r="A685" s="3"/>
      <c r="B685" s="6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 ht="15.75" customHeight="1">
      <c r="A686" s="3"/>
      <c r="B686" s="6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 ht="15.75" customHeight="1">
      <c r="A687" s="3"/>
      <c r="B687" s="6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 ht="15.75" customHeight="1">
      <c r="A688" s="3"/>
      <c r="B688" s="6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 ht="15.75" customHeight="1">
      <c r="A689" s="3"/>
      <c r="B689" s="6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 ht="15.75" customHeight="1">
      <c r="A690" s="3"/>
      <c r="B690" s="6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 ht="15.75" customHeight="1">
      <c r="A691" s="3"/>
      <c r="B691" s="6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 ht="15.75" customHeight="1">
      <c r="A692" s="3"/>
      <c r="B692" s="6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 ht="15.75" customHeight="1">
      <c r="A693" s="3"/>
      <c r="B693" s="6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 ht="15.75" customHeight="1">
      <c r="A694" s="3"/>
      <c r="B694" s="6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 ht="15.75" customHeight="1">
      <c r="A695" s="3"/>
      <c r="B695" s="6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 ht="15.75" customHeight="1">
      <c r="A696" s="3"/>
      <c r="B696" s="6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 ht="15.75" customHeight="1">
      <c r="A697" s="3"/>
      <c r="B697" s="6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 ht="15.75" customHeight="1">
      <c r="A698" s="3"/>
      <c r="B698" s="6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 ht="15.75" customHeight="1">
      <c r="A699" s="3"/>
      <c r="B699" s="6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 ht="15.75" customHeight="1">
      <c r="A700" s="3"/>
      <c r="B700" s="6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 ht="15.75" customHeight="1">
      <c r="A701" s="3"/>
      <c r="B701" s="6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 ht="15.75" customHeight="1">
      <c r="A702" s="3"/>
      <c r="B702" s="6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 ht="15.75" customHeight="1">
      <c r="A703" s="3"/>
      <c r="B703" s="6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 ht="15.75" customHeight="1">
      <c r="A704" s="3"/>
      <c r="B704" s="6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 ht="15.75" customHeight="1">
      <c r="A705" s="3"/>
      <c r="B705" s="6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 ht="15.75" customHeight="1">
      <c r="A706" s="3"/>
      <c r="B706" s="6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 ht="15.75" customHeight="1">
      <c r="A707" s="3"/>
      <c r="B707" s="6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 ht="15.75" customHeight="1">
      <c r="A708" s="3"/>
      <c r="B708" s="6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 ht="15.75" customHeight="1">
      <c r="A709" s="3"/>
      <c r="B709" s="6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 ht="15.75" customHeight="1">
      <c r="A710" s="3"/>
      <c r="B710" s="6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 ht="15.75" customHeight="1">
      <c r="A711" s="3"/>
      <c r="B711" s="6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 ht="15.75" customHeight="1">
      <c r="A712" s="3"/>
      <c r="B712" s="6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 ht="15.75" customHeight="1">
      <c r="A713" s="3"/>
      <c r="B713" s="6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 ht="15.75" customHeight="1">
      <c r="A714" s="3"/>
      <c r="B714" s="6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 ht="15.75" customHeight="1">
      <c r="A715" s="3"/>
      <c r="B715" s="6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 ht="15.75" customHeight="1">
      <c r="A716" s="3"/>
      <c r="B716" s="6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 ht="15.75" customHeight="1">
      <c r="A717" s="3"/>
      <c r="B717" s="6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 ht="15.75" customHeight="1">
      <c r="A718" s="3"/>
      <c r="B718" s="6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 ht="15.75" customHeight="1">
      <c r="A719" s="3"/>
      <c r="B719" s="6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 ht="15.75" customHeight="1">
      <c r="A720" s="3"/>
      <c r="B720" s="6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 ht="15.75" customHeight="1">
      <c r="A721" s="3"/>
      <c r="B721" s="6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 ht="15.75" customHeight="1">
      <c r="A722" s="3"/>
      <c r="B722" s="6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 ht="15.75" customHeight="1">
      <c r="A723" s="3"/>
      <c r="B723" s="6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 ht="15.75" customHeight="1">
      <c r="A724" s="3"/>
      <c r="B724" s="6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 ht="15.75" customHeight="1">
      <c r="A725" s="3"/>
      <c r="B725" s="6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 ht="15.75" customHeight="1">
      <c r="A726" s="3"/>
      <c r="B726" s="6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 ht="15.75" customHeight="1">
      <c r="A727" s="3"/>
      <c r="B727" s="6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 ht="15.75" customHeight="1">
      <c r="A728" s="3"/>
      <c r="B728" s="6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 ht="15.75" customHeight="1">
      <c r="A729" s="3"/>
      <c r="B729" s="6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 ht="15.75" customHeight="1">
      <c r="A730" s="3"/>
      <c r="B730" s="6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 ht="15.75" customHeight="1">
      <c r="A731" s="3"/>
      <c r="B731" s="6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 ht="15.75" customHeight="1">
      <c r="A732" s="3"/>
      <c r="B732" s="6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 ht="15.75" customHeight="1">
      <c r="A733" s="3"/>
      <c r="B733" s="6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 ht="15.75" customHeight="1">
      <c r="A734" s="3"/>
      <c r="B734" s="6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 ht="15.75" customHeight="1">
      <c r="A735" s="3"/>
      <c r="B735" s="6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 ht="15.75" customHeight="1">
      <c r="A736" s="3"/>
      <c r="B736" s="6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 ht="15.75" customHeight="1">
      <c r="A737" s="3"/>
      <c r="B737" s="6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 ht="15.75" customHeight="1">
      <c r="A738" s="3"/>
      <c r="B738" s="6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 ht="15.75" customHeight="1">
      <c r="A739" s="3"/>
      <c r="B739" s="6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 ht="15.75" customHeight="1">
      <c r="A740" s="3"/>
      <c r="B740" s="6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 ht="15.75" customHeight="1">
      <c r="A741" s="3"/>
      <c r="B741" s="6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 ht="15.75" customHeight="1">
      <c r="A742" s="3"/>
      <c r="B742" s="6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 ht="15.75" customHeight="1">
      <c r="A743" s="3"/>
      <c r="B743" s="6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 ht="15.75" customHeight="1">
      <c r="A744" s="3"/>
      <c r="B744" s="6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 ht="15.75" customHeight="1">
      <c r="A745" s="3"/>
      <c r="B745" s="6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 ht="15.75" customHeight="1">
      <c r="A746" s="3"/>
      <c r="B746" s="6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 ht="15.75" customHeight="1">
      <c r="A747" s="3"/>
      <c r="B747" s="6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 ht="15.75" customHeight="1">
      <c r="A748" s="3"/>
      <c r="B748" s="6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 ht="15.75" customHeight="1">
      <c r="A749" s="3"/>
      <c r="B749" s="6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 ht="15.75" customHeight="1">
      <c r="A750" s="3"/>
      <c r="B750" s="6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 ht="15.75" customHeight="1">
      <c r="A751" s="3"/>
      <c r="B751" s="6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 ht="15.75" customHeight="1">
      <c r="A752" s="3"/>
      <c r="B752" s="6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 ht="15.75" customHeight="1">
      <c r="A753" s="3"/>
      <c r="B753" s="6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 ht="15.75" customHeight="1">
      <c r="A754" s="3"/>
      <c r="B754" s="6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 ht="15.75" customHeight="1">
      <c r="A755" s="3"/>
      <c r="B755" s="6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 ht="15.75" customHeight="1">
      <c r="A756" s="3"/>
      <c r="B756" s="6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 ht="15.75" customHeight="1">
      <c r="A757" s="3"/>
      <c r="B757" s="6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 ht="15.75" customHeight="1">
      <c r="A758" s="3"/>
      <c r="B758" s="6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 ht="15.75" customHeight="1">
      <c r="A759" s="3"/>
      <c r="B759" s="6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 ht="15.75" customHeight="1">
      <c r="A760" s="3"/>
      <c r="B760" s="6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 ht="15.75" customHeight="1">
      <c r="A761" s="3"/>
      <c r="B761" s="6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 ht="15.75" customHeight="1">
      <c r="A762" s="3"/>
      <c r="B762" s="6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 ht="15.75" customHeight="1">
      <c r="A763" s="3"/>
      <c r="B763" s="6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 ht="15.75" customHeight="1">
      <c r="A764" s="3"/>
      <c r="B764" s="6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 ht="15.75" customHeight="1">
      <c r="A765" s="3"/>
      <c r="B765" s="6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 ht="15.75" customHeight="1">
      <c r="A766" s="3"/>
      <c r="B766" s="6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 ht="15.75" customHeight="1">
      <c r="A767" s="3"/>
      <c r="B767" s="6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 ht="15.75" customHeight="1">
      <c r="A768" s="3"/>
      <c r="B768" s="6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 ht="15.75" customHeight="1">
      <c r="A769" s="3"/>
      <c r="B769" s="6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 ht="15.75" customHeight="1">
      <c r="A770" s="3"/>
      <c r="B770" s="6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 ht="15.75" customHeight="1">
      <c r="A771" s="3"/>
      <c r="B771" s="6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 ht="15.75" customHeight="1">
      <c r="A772" s="3"/>
      <c r="B772" s="6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 ht="15.75" customHeight="1">
      <c r="A773" s="3"/>
      <c r="B773" s="6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 ht="15.75" customHeight="1">
      <c r="A774" s="3"/>
      <c r="B774" s="6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 ht="15.75" customHeight="1">
      <c r="A775" s="3"/>
      <c r="B775" s="6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 ht="15.75" customHeight="1">
      <c r="A776" s="3"/>
      <c r="B776" s="6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 ht="15.75" customHeight="1">
      <c r="A777" s="3"/>
      <c r="B777" s="6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 ht="15.75" customHeight="1">
      <c r="A778" s="3"/>
      <c r="B778" s="6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 ht="15.75" customHeight="1">
      <c r="A779" s="3"/>
      <c r="B779" s="6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 ht="15.75" customHeight="1">
      <c r="A780" s="3"/>
      <c r="B780" s="6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 ht="15.75" customHeight="1">
      <c r="A781" s="3"/>
      <c r="B781" s="6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 ht="15.75" customHeight="1">
      <c r="A782" s="3"/>
      <c r="B782" s="6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 ht="15.75" customHeight="1">
      <c r="A783" s="3"/>
      <c r="B783" s="6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 ht="15.75" customHeight="1">
      <c r="A784" s="3"/>
      <c r="B784" s="6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 ht="15.75" customHeight="1">
      <c r="A785" s="3"/>
      <c r="B785" s="6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 ht="15.75" customHeight="1">
      <c r="A786" s="3"/>
      <c r="B786" s="6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 ht="15.75" customHeight="1">
      <c r="A787" s="3"/>
      <c r="B787" s="6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 ht="15.75" customHeight="1">
      <c r="A788" s="3"/>
      <c r="B788" s="6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 ht="15.75" customHeight="1">
      <c r="A789" s="3"/>
      <c r="B789" s="6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 ht="15.75" customHeight="1">
      <c r="A790" s="3"/>
      <c r="B790" s="6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 ht="15.75" customHeight="1">
      <c r="A791" s="3"/>
      <c r="B791" s="6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 ht="15.75" customHeight="1">
      <c r="A792" s="3"/>
      <c r="B792" s="6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 ht="15.75" customHeight="1">
      <c r="A793" s="3"/>
      <c r="B793" s="6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 ht="15.75" customHeight="1">
      <c r="A794" s="3"/>
      <c r="B794" s="6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 ht="15.75" customHeight="1">
      <c r="A795" s="3"/>
      <c r="B795" s="6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 ht="15.75" customHeight="1">
      <c r="A796" s="3"/>
      <c r="B796" s="6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 ht="15.75" customHeight="1">
      <c r="A797" s="3"/>
      <c r="B797" s="6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 ht="15.75" customHeight="1">
      <c r="A798" s="3"/>
      <c r="B798" s="6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 ht="15.75" customHeight="1">
      <c r="A799" s="3"/>
      <c r="B799" s="6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 ht="15.75" customHeight="1">
      <c r="A800" s="3"/>
      <c r="B800" s="6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 ht="15.75" customHeight="1">
      <c r="A801" s="3"/>
      <c r="B801" s="6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 ht="15.75" customHeight="1">
      <c r="A802" s="3"/>
      <c r="B802" s="6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 ht="15.75" customHeight="1">
      <c r="A803" s="3"/>
      <c r="B803" s="6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 ht="15.75" customHeight="1">
      <c r="A804" s="3"/>
      <c r="B804" s="6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 ht="15.75" customHeight="1">
      <c r="A805" s="3"/>
      <c r="B805" s="6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 ht="15.75" customHeight="1">
      <c r="A806" s="3"/>
      <c r="B806" s="6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 ht="15.75" customHeight="1">
      <c r="A807" s="3"/>
      <c r="B807" s="6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 ht="15.75" customHeight="1">
      <c r="A808" s="3"/>
      <c r="B808" s="6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 ht="15.75" customHeight="1">
      <c r="A809" s="3"/>
      <c r="B809" s="6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 ht="15.75" customHeight="1">
      <c r="A810" s="3"/>
      <c r="B810" s="6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 ht="15.75" customHeight="1">
      <c r="A811" s="3"/>
      <c r="B811" s="6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 ht="15.75" customHeight="1">
      <c r="A812" s="3"/>
      <c r="B812" s="6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 ht="15.75" customHeight="1">
      <c r="A813" s="3"/>
      <c r="B813" s="6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 ht="15.75" customHeight="1">
      <c r="A814" s="3"/>
      <c r="B814" s="6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 ht="15.75" customHeight="1">
      <c r="A815" s="3"/>
      <c r="B815" s="6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 ht="15.75" customHeight="1">
      <c r="A816" s="3"/>
      <c r="B816" s="6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 ht="15.75" customHeight="1">
      <c r="A817" s="3"/>
      <c r="B817" s="6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 ht="15.75" customHeight="1">
      <c r="A818" s="3"/>
      <c r="B818" s="6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 ht="15.75" customHeight="1">
      <c r="A819" s="3"/>
      <c r="B819" s="6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 ht="15.75" customHeight="1">
      <c r="A820" s="3"/>
      <c r="B820" s="6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 ht="15.75" customHeight="1">
      <c r="A821" s="3"/>
      <c r="B821" s="6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 ht="15.75" customHeight="1">
      <c r="A822" s="3"/>
      <c r="B822" s="6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 ht="15.75" customHeight="1">
      <c r="A823" s="3"/>
      <c r="B823" s="6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 ht="15.75" customHeight="1">
      <c r="A824" s="3"/>
      <c r="B824" s="6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 ht="15.75" customHeight="1">
      <c r="A825" s="3"/>
      <c r="B825" s="6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 ht="15.75" customHeight="1">
      <c r="A826" s="3"/>
      <c r="B826" s="6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 ht="15.75" customHeight="1">
      <c r="A827" s="3"/>
      <c r="B827" s="6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 ht="15.75" customHeight="1">
      <c r="A828" s="3"/>
      <c r="B828" s="6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 ht="15.75" customHeight="1">
      <c r="A829" s="3"/>
      <c r="B829" s="6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 ht="15.75" customHeight="1">
      <c r="A830" s="3"/>
      <c r="B830" s="6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 ht="15.75" customHeight="1">
      <c r="A831" s="3"/>
      <c r="B831" s="6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 ht="15.75" customHeight="1">
      <c r="A832" s="3"/>
      <c r="B832" s="6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 ht="15.75" customHeight="1">
      <c r="A833" s="3"/>
      <c r="B833" s="6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 ht="15.75" customHeight="1">
      <c r="A834" s="3"/>
      <c r="B834" s="6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 ht="15.75" customHeight="1">
      <c r="A835" s="3"/>
      <c r="B835" s="6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 ht="15.75" customHeight="1">
      <c r="A836" s="3"/>
      <c r="B836" s="6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 ht="15.75" customHeight="1">
      <c r="A837" s="3"/>
      <c r="B837" s="6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 ht="15.75" customHeight="1">
      <c r="A838" s="3"/>
      <c r="B838" s="6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 ht="15.75" customHeight="1">
      <c r="A839" s="3"/>
      <c r="B839" s="6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 ht="15.75" customHeight="1">
      <c r="A840" s="3"/>
      <c r="B840" s="6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 ht="15.75" customHeight="1">
      <c r="A841" s="3"/>
      <c r="B841" s="6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 ht="15.75" customHeight="1">
      <c r="A842" s="3"/>
      <c r="B842" s="6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 ht="15.75" customHeight="1">
      <c r="A843" s="3"/>
      <c r="B843" s="6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 ht="15.75" customHeight="1">
      <c r="A844" s="3"/>
      <c r="B844" s="6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 ht="15.75" customHeight="1">
      <c r="A845" s="3"/>
      <c r="B845" s="6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 ht="15.75" customHeight="1">
      <c r="A846" s="3"/>
      <c r="B846" s="6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 ht="15.75" customHeight="1">
      <c r="A847" s="3"/>
      <c r="B847" s="6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 ht="15.75" customHeight="1">
      <c r="A848" s="3"/>
      <c r="B848" s="6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 ht="15.75" customHeight="1">
      <c r="A849" s="3"/>
      <c r="B849" s="6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 ht="15.75" customHeight="1">
      <c r="A850" s="3"/>
      <c r="B850" s="6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 ht="15.75" customHeight="1">
      <c r="A851" s="3"/>
      <c r="B851" s="6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 ht="15.75" customHeight="1">
      <c r="A852" s="3"/>
      <c r="B852" s="6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 ht="15.75" customHeight="1">
      <c r="A853" s="3"/>
      <c r="B853" s="6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 ht="15.75" customHeight="1">
      <c r="A854" s="3"/>
      <c r="B854" s="6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 ht="15.75" customHeight="1">
      <c r="A855" s="3"/>
      <c r="B855" s="6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 ht="15.75" customHeight="1">
      <c r="A856" s="3"/>
      <c r="B856" s="6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 ht="15.75" customHeight="1">
      <c r="A857" s="3"/>
      <c r="B857" s="6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 ht="15.75" customHeight="1">
      <c r="A858" s="3"/>
      <c r="B858" s="6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 ht="15.75" customHeight="1">
      <c r="A859" s="3"/>
      <c r="B859" s="6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 ht="15.75" customHeight="1">
      <c r="A860" s="3"/>
      <c r="B860" s="6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 ht="15.75" customHeight="1">
      <c r="A861" s="3"/>
      <c r="B861" s="6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 ht="15.75" customHeight="1">
      <c r="A862" s="3"/>
      <c r="B862" s="6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 ht="15.75" customHeight="1">
      <c r="A863" s="3"/>
      <c r="B863" s="6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 ht="15.75" customHeight="1">
      <c r="A864" s="3"/>
      <c r="B864" s="6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 ht="15.75" customHeight="1">
      <c r="A865" s="3"/>
      <c r="B865" s="6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 ht="15.75" customHeight="1">
      <c r="A866" s="3"/>
      <c r="B866" s="6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 ht="15.75" customHeight="1">
      <c r="A867" s="3"/>
      <c r="B867" s="6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 ht="15.75" customHeight="1">
      <c r="A868" s="3"/>
      <c r="B868" s="6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 ht="15.75" customHeight="1">
      <c r="A869" s="3"/>
      <c r="B869" s="6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 ht="15.75" customHeight="1">
      <c r="A870" s="3"/>
      <c r="B870" s="6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 ht="15.75" customHeight="1">
      <c r="A871" s="3"/>
      <c r="B871" s="6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 ht="15.75" customHeight="1">
      <c r="A872" s="3"/>
      <c r="B872" s="6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 ht="15.75" customHeight="1">
      <c r="A873" s="3"/>
      <c r="B873" s="6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 ht="15.75" customHeight="1">
      <c r="A874" s="3"/>
      <c r="B874" s="6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 ht="15.75" customHeight="1">
      <c r="A875" s="3"/>
      <c r="B875" s="6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 ht="15.75" customHeight="1">
      <c r="A876" s="3"/>
      <c r="B876" s="6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 ht="15.75" customHeight="1">
      <c r="A877" s="3"/>
      <c r="B877" s="6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 ht="15.75" customHeight="1">
      <c r="A878" s="3"/>
      <c r="B878" s="6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 ht="15.75" customHeight="1">
      <c r="A879" s="3"/>
      <c r="B879" s="6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 ht="15.75" customHeight="1">
      <c r="A880" s="3"/>
      <c r="B880" s="6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 ht="15.75" customHeight="1">
      <c r="A881" s="3"/>
      <c r="B881" s="6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 ht="15.75" customHeight="1">
      <c r="A882" s="3"/>
      <c r="B882" s="6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 ht="15.75" customHeight="1">
      <c r="A883" s="3"/>
      <c r="B883" s="6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 ht="15.75" customHeight="1">
      <c r="A884" s="3"/>
      <c r="B884" s="6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 ht="15.75" customHeight="1">
      <c r="A885" s="3"/>
      <c r="B885" s="6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 ht="15.75" customHeight="1">
      <c r="A886" s="3"/>
      <c r="B886" s="6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 ht="15.75" customHeight="1">
      <c r="A887" s="3"/>
      <c r="B887" s="6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 ht="15.75" customHeight="1">
      <c r="A888" s="3"/>
      <c r="B888" s="6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 ht="15.75" customHeight="1">
      <c r="A889" s="3"/>
      <c r="B889" s="6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 ht="15.75" customHeight="1">
      <c r="A890" s="3"/>
      <c r="B890" s="6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 ht="15.75" customHeight="1">
      <c r="A891" s="3"/>
      <c r="B891" s="6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 ht="15.75" customHeight="1">
      <c r="A892" s="3"/>
      <c r="B892" s="6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 ht="15.75" customHeight="1">
      <c r="A893" s="3"/>
      <c r="B893" s="6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 ht="15.75" customHeight="1">
      <c r="A894" s="3"/>
      <c r="B894" s="6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 ht="15.75" customHeight="1">
      <c r="A895" s="3"/>
      <c r="B895" s="6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 ht="15.75" customHeight="1">
      <c r="A896" s="3"/>
      <c r="B896" s="6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 ht="15.75" customHeight="1">
      <c r="A897" s="3"/>
      <c r="B897" s="6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 ht="15.75" customHeight="1">
      <c r="A898" s="3"/>
      <c r="B898" s="6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 ht="15.75" customHeight="1">
      <c r="A899" s="3"/>
      <c r="B899" s="6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 ht="15.75" customHeight="1">
      <c r="A900" s="3"/>
      <c r="B900" s="6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 ht="15.75" customHeight="1">
      <c r="A901" s="3"/>
      <c r="B901" s="6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 ht="15.75" customHeight="1">
      <c r="A902" s="3"/>
      <c r="B902" s="6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 ht="15.75" customHeight="1">
      <c r="A903" s="3"/>
      <c r="B903" s="6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 ht="15.75" customHeight="1">
      <c r="A904" s="3"/>
      <c r="B904" s="6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 ht="15.75" customHeight="1">
      <c r="A905" s="3"/>
      <c r="B905" s="6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 ht="15.75" customHeight="1">
      <c r="A906" s="3"/>
      <c r="B906" s="6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 ht="15.75" customHeight="1">
      <c r="A907" s="3"/>
      <c r="B907" s="6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 ht="15.75" customHeight="1">
      <c r="A908" s="3"/>
      <c r="B908" s="6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 ht="15.75" customHeight="1">
      <c r="A909" s="3"/>
      <c r="B909" s="6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 ht="15.75" customHeight="1">
      <c r="A910" s="3"/>
      <c r="B910" s="6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 ht="15.75" customHeight="1">
      <c r="A911" s="3"/>
      <c r="B911" s="6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 ht="15.75" customHeight="1">
      <c r="A912" s="3"/>
      <c r="B912" s="6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 ht="15.75" customHeight="1">
      <c r="A913" s="3"/>
      <c r="B913" s="6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 ht="15.75" customHeight="1">
      <c r="A914" s="3"/>
      <c r="B914" s="6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 ht="15.75" customHeight="1">
      <c r="A915" s="3"/>
      <c r="B915" s="6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 ht="15.75" customHeight="1">
      <c r="A916" s="3"/>
      <c r="B916" s="6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 ht="15.75" customHeight="1">
      <c r="A917" s="3"/>
      <c r="B917" s="6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 ht="15.75" customHeight="1">
      <c r="A918" s="3"/>
      <c r="B918" s="6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 ht="15.75" customHeight="1">
      <c r="A919" s="3"/>
      <c r="B919" s="6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 ht="15.75" customHeight="1">
      <c r="A920" s="3"/>
      <c r="B920" s="6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 ht="15.75" customHeight="1">
      <c r="A921" s="3"/>
      <c r="B921" s="6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 ht="15.75" customHeight="1">
      <c r="A922" s="3"/>
      <c r="B922" s="6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 ht="15.75" customHeight="1">
      <c r="A923" s="3"/>
      <c r="B923" s="6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 ht="15.75" customHeight="1">
      <c r="A924" s="3"/>
      <c r="B924" s="6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 ht="15.75" customHeight="1">
      <c r="A925" s="3"/>
      <c r="B925" s="6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 ht="15.75" customHeight="1">
      <c r="A926" s="3"/>
      <c r="B926" s="6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 ht="15.75" customHeight="1">
      <c r="A927" s="3"/>
      <c r="B927" s="6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 ht="15.75" customHeight="1">
      <c r="A928" s="3"/>
      <c r="B928" s="6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 ht="15.75" customHeight="1">
      <c r="A929" s="3"/>
      <c r="B929" s="6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 ht="15.75" customHeight="1">
      <c r="A930" s="3"/>
      <c r="B930" s="6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 ht="15.75" customHeight="1">
      <c r="A931" s="3"/>
      <c r="B931" s="6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 ht="15.75" customHeight="1">
      <c r="A932" s="3"/>
      <c r="B932" s="6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 ht="15.75" customHeight="1">
      <c r="A933" s="3"/>
      <c r="B933" s="6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 ht="15.75" customHeight="1">
      <c r="A934" s="3"/>
      <c r="B934" s="6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 ht="15.75" customHeight="1">
      <c r="A935" s="3"/>
      <c r="B935" s="6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 ht="15.75" customHeight="1">
      <c r="A936" s="3"/>
      <c r="B936" s="6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 ht="15.75" customHeight="1">
      <c r="A937" s="3"/>
      <c r="B937" s="6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 ht="15.75" customHeight="1">
      <c r="A938" s="3"/>
      <c r="B938" s="6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 ht="15.75" customHeight="1">
      <c r="A939" s="3"/>
      <c r="B939" s="6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 ht="15.75" customHeight="1">
      <c r="A940" s="3"/>
      <c r="B940" s="6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 ht="15.75" customHeight="1">
      <c r="A941" s="3"/>
      <c r="B941" s="6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 ht="15.75" customHeight="1">
      <c r="A942" s="3"/>
      <c r="B942" s="6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 ht="15.75" customHeight="1">
      <c r="A943" s="3"/>
      <c r="B943" s="6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 ht="15.75" customHeight="1">
      <c r="A944" s="3"/>
      <c r="B944" s="6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 ht="15.75" customHeight="1">
      <c r="A945" s="3"/>
      <c r="B945" s="6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 ht="15.75" customHeight="1">
      <c r="A946" s="3"/>
      <c r="B946" s="6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 ht="15.75" customHeight="1">
      <c r="A947" s="3"/>
      <c r="B947" s="6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 ht="15.75" customHeight="1">
      <c r="A948" s="3"/>
      <c r="B948" s="6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 ht="15.75" customHeight="1">
      <c r="A949" s="3"/>
      <c r="B949" s="6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 ht="15.75" customHeight="1">
      <c r="A950" s="3"/>
      <c r="B950" s="6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 ht="15.75" customHeight="1">
      <c r="A951" s="3"/>
      <c r="B951" s="6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 ht="15.75" customHeight="1">
      <c r="A952" s="3"/>
      <c r="B952" s="6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 ht="15.75" customHeight="1">
      <c r="A953" s="3"/>
      <c r="B953" s="6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 ht="15.75" customHeight="1">
      <c r="A954" s="3"/>
      <c r="B954" s="6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 ht="15.75" customHeight="1">
      <c r="A955" s="3"/>
      <c r="B955" s="6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 ht="15.75" customHeight="1">
      <c r="A956" s="3"/>
      <c r="B956" s="6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 ht="15.75" customHeight="1">
      <c r="A957" s="3"/>
      <c r="B957" s="6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 ht="15.75" customHeight="1">
      <c r="A958" s="3"/>
      <c r="B958" s="6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 ht="15.75" customHeight="1">
      <c r="A959" s="3"/>
      <c r="B959" s="6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 ht="15.75" customHeight="1">
      <c r="A960" s="3"/>
      <c r="B960" s="6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 ht="15.75" customHeight="1">
      <c r="A961" s="3"/>
      <c r="B961" s="6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 ht="15.75" customHeight="1">
      <c r="A962" s="3"/>
      <c r="B962" s="6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 ht="15.75" customHeight="1">
      <c r="A963" s="3"/>
      <c r="B963" s="6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 ht="15.75" customHeight="1">
      <c r="A964" s="3"/>
      <c r="B964" s="6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 ht="15.75" customHeight="1">
      <c r="A965" s="3"/>
      <c r="B965" s="6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 ht="15.75" customHeight="1">
      <c r="A966" s="3"/>
      <c r="B966" s="6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 ht="15.75" customHeight="1">
      <c r="A967" s="3"/>
      <c r="B967" s="6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 ht="15.75" customHeight="1">
      <c r="A968" s="3"/>
      <c r="B968" s="6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 ht="15.75" customHeight="1">
      <c r="A969" s="3"/>
      <c r="B969" s="6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 ht="15.75" customHeight="1">
      <c r="A970" s="3"/>
      <c r="B970" s="6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 ht="15.75" customHeight="1">
      <c r="A971" s="3"/>
      <c r="B971" s="6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 ht="15.75" customHeight="1">
      <c r="A972" s="3"/>
      <c r="B972" s="6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 ht="15.75" customHeight="1">
      <c r="A973" s="3"/>
      <c r="B973" s="6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 ht="15.75" customHeight="1">
      <c r="A974" s="3"/>
      <c r="B974" s="6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 ht="15.75" customHeight="1">
      <c r="A975" s="3"/>
      <c r="B975" s="6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 ht="15.75" customHeight="1">
      <c r="A976" s="3"/>
      <c r="B976" s="6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 ht="15.75" customHeight="1">
      <c r="A977" s="3"/>
      <c r="B977" s="6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 ht="15.75" customHeight="1">
      <c r="A978" s="3"/>
      <c r="B978" s="6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 ht="15.75" customHeight="1">
      <c r="A979" s="3"/>
      <c r="B979" s="6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 ht="15.75" customHeight="1">
      <c r="A980" s="3"/>
      <c r="B980" s="6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 ht="15.75" customHeight="1">
      <c r="A981" s="3"/>
      <c r="B981" s="6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 ht="15.75" customHeight="1">
      <c r="A982" s="3"/>
      <c r="B982" s="6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 ht="15.75" customHeight="1">
      <c r="A983" s="3"/>
      <c r="B983" s="6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 ht="15.75" customHeight="1">
      <c r="A984" s="3"/>
      <c r="B984" s="6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 ht="15.75" customHeight="1">
      <c r="A985" s="3"/>
      <c r="B985" s="6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 ht="15.75" customHeight="1">
      <c r="A986" s="3"/>
      <c r="B986" s="6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 ht="15.75" customHeight="1">
      <c r="A987" s="3"/>
      <c r="B987" s="6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 ht="15.75" customHeight="1">
      <c r="A988" s="3"/>
      <c r="B988" s="6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 ht="15.75" customHeight="1">
      <c r="A989" s="3"/>
      <c r="B989" s="6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 ht="15.75" customHeight="1">
      <c r="A990" s="3"/>
      <c r="B990" s="6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 ht="15.75" customHeight="1">
      <c r="A991" s="3"/>
      <c r="B991" s="6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 ht="15.75" customHeight="1">
      <c r="A992" s="3"/>
      <c r="B992" s="6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 ht="15.75" customHeight="1">
      <c r="A993" s="3"/>
      <c r="B993" s="62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 ht="15.75" customHeight="1">
      <c r="A994" s="3"/>
      <c r="B994" s="62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 ht="15.75" customHeight="1">
      <c r="A995" s="3"/>
      <c r="B995" s="62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 ht="15.75" customHeight="1">
      <c r="A996" s="3"/>
      <c r="B996" s="62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 ht="15.75" customHeight="1">
      <c r="A997" s="3"/>
      <c r="B997" s="62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 ht="15.75" customHeight="1">
      <c r="A998" s="3"/>
      <c r="B998" s="62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</sheetData>
  <mergeCells count="1">
    <mergeCell ref="R8:AC8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69138"/>
    <pageSetUpPr/>
  </sheetPr>
  <sheetViews>
    <sheetView workbookViewId="0"/>
  </sheetViews>
  <sheetFormatPr customHeight="1" defaultColWidth="14.43" defaultRowHeight="15.0"/>
  <cols>
    <col customWidth="1" min="1" max="1" width="27.86"/>
    <col customWidth="1" min="2" max="2" width="14.71"/>
    <col customWidth="1" min="3" max="13" width="11.71"/>
    <col customWidth="1" min="14" max="14" width="16.0"/>
    <col customWidth="1" min="15" max="26" width="10.71"/>
  </cols>
  <sheetData>
    <row r="1" ht="15.75" customHeight="1">
      <c r="A1" s="1" t="s">
        <v>174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10" t="s">
        <v>198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75" customHeight="1">
      <c r="A3" s="147" t="s">
        <v>175</v>
      </c>
      <c r="B3" s="162" t="s">
        <v>127</v>
      </c>
      <c r="C3" s="162" t="s">
        <v>128</v>
      </c>
      <c r="D3" s="162" t="s">
        <v>129</v>
      </c>
      <c r="E3" s="162" t="s">
        <v>130</v>
      </c>
      <c r="F3" s="162" t="s">
        <v>131</v>
      </c>
      <c r="G3" s="162" t="s">
        <v>132</v>
      </c>
      <c r="H3" s="162" t="s">
        <v>176</v>
      </c>
      <c r="I3" s="162" t="s">
        <v>134</v>
      </c>
      <c r="J3" s="162" t="s">
        <v>135</v>
      </c>
      <c r="K3" s="162" t="s">
        <v>136</v>
      </c>
      <c r="L3" s="162" t="s">
        <v>137</v>
      </c>
      <c r="M3" s="162" t="s">
        <v>138</v>
      </c>
      <c r="N3" s="149" t="s">
        <v>175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ht="15.75" customHeight="1">
      <c r="A4" s="150" t="s">
        <v>177</v>
      </c>
      <c r="B4" s="132">
        <f>'Cash Flow - Year 3'!C7</f>
        <v>10500</v>
      </c>
      <c r="C4" s="132">
        <f>'Cash Flow - Year 3'!D7</f>
        <v>11375</v>
      </c>
      <c r="D4" s="132">
        <f>'Cash Flow - Year 3'!E7</f>
        <v>12250</v>
      </c>
      <c r="E4" s="132">
        <f>'Cash Flow - Year 3'!F7</f>
        <v>13125</v>
      </c>
      <c r="F4" s="132">
        <f>'Cash Flow - Year 3'!G7</f>
        <v>14000</v>
      </c>
      <c r="G4" s="132">
        <f>'Cash Flow - Year 3'!H7</f>
        <v>14000</v>
      </c>
      <c r="H4" s="132">
        <f>'Cash Flow - Year 3'!I7</f>
        <v>15750</v>
      </c>
      <c r="I4" s="132">
        <f>'Cash Flow - Year 3'!J7</f>
        <v>17500</v>
      </c>
      <c r="J4" s="132">
        <f>'Cash Flow - Year 3'!K7</f>
        <v>17500</v>
      </c>
      <c r="K4" s="132">
        <f>'Cash Flow - Year 3'!L7</f>
        <v>17500</v>
      </c>
      <c r="L4" s="132">
        <f>'Cash Flow - Year 3'!M7</f>
        <v>15750</v>
      </c>
      <c r="M4" s="132">
        <f>'Cash Flow - Year 3'!N7</f>
        <v>15750</v>
      </c>
      <c r="N4" s="133">
        <f t="shared" ref="N4:N5" si="2">SUM(B4:M4)</f>
        <v>175000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75" customHeight="1">
      <c r="A5" s="151" t="s">
        <v>178</v>
      </c>
      <c r="B5" s="135">
        <f t="shared" ref="B5:M5" si="1">B4</f>
        <v>10500</v>
      </c>
      <c r="C5" s="135">
        <f t="shared" si="1"/>
        <v>11375</v>
      </c>
      <c r="D5" s="135">
        <f t="shared" si="1"/>
        <v>12250</v>
      </c>
      <c r="E5" s="135">
        <f t="shared" si="1"/>
        <v>13125</v>
      </c>
      <c r="F5" s="135">
        <f t="shared" si="1"/>
        <v>14000</v>
      </c>
      <c r="G5" s="135">
        <f t="shared" si="1"/>
        <v>14000</v>
      </c>
      <c r="H5" s="135">
        <f t="shared" si="1"/>
        <v>15750</v>
      </c>
      <c r="I5" s="135">
        <f t="shared" si="1"/>
        <v>17500</v>
      </c>
      <c r="J5" s="135">
        <f t="shared" si="1"/>
        <v>17500</v>
      </c>
      <c r="K5" s="135">
        <f t="shared" si="1"/>
        <v>17500</v>
      </c>
      <c r="L5" s="135">
        <f t="shared" si="1"/>
        <v>15750</v>
      </c>
      <c r="M5" s="135">
        <f t="shared" si="1"/>
        <v>15750</v>
      </c>
      <c r="N5" s="136">
        <f t="shared" si="2"/>
        <v>175000</v>
      </c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ht="15.75" customHeight="1">
      <c r="A6" s="104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75" customHeight="1">
      <c r="A7" s="154" t="s">
        <v>179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6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ht="15.75" customHeight="1">
      <c r="A8" s="104" t="s">
        <v>180</v>
      </c>
      <c r="B8" s="126">
        <f>'Cash Flow - Year 3'!C15+'Cash Flow - Year 3'!C17</f>
        <v>12133.33333</v>
      </c>
      <c r="C8" s="126">
        <f>'Cash Flow - Year 3'!D15+'Cash Flow - Year 3'!D17</f>
        <v>12133.33333</v>
      </c>
      <c r="D8" s="126">
        <f>'Cash Flow - Year 3'!E15+'Cash Flow - Year 3'!E17</f>
        <v>12133.33333</v>
      </c>
      <c r="E8" s="126">
        <f>'Cash Flow - Year 3'!F15+'Cash Flow - Year 3'!F17</f>
        <v>12133.33333</v>
      </c>
      <c r="F8" s="126">
        <f>'Cash Flow - Year 3'!G15+'Cash Flow - Year 3'!G17</f>
        <v>12133.33333</v>
      </c>
      <c r="G8" s="126">
        <f>'Cash Flow - Year 3'!H15+'Cash Flow - Year 3'!H17</f>
        <v>12133.33333</v>
      </c>
      <c r="H8" s="126">
        <f>'Cash Flow - Year 3'!I15+'Cash Flow - Year 3'!I17</f>
        <v>12133.33333</v>
      </c>
      <c r="I8" s="126">
        <f>'Cash Flow - Year 3'!J15+'Cash Flow - Year 3'!J17</f>
        <v>12133.33333</v>
      </c>
      <c r="J8" s="126">
        <f>'Cash Flow - Year 3'!K15+'Cash Flow - Year 3'!K17</f>
        <v>12133.33333</v>
      </c>
      <c r="K8" s="126">
        <f>'Cash Flow - Year 3'!L15+'Cash Flow - Year 3'!L17</f>
        <v>12133.33333</v>
      </c>
      <c r="L8" s="126">
        <f>'Cash Flow - Year 3'!M15+'Cash Flow - Year 3'!M17</f>
        <v>12133.33333</v>
      </c>
      <c r="M8" s="126">
        <f>'Cash Flow - Year 3'!N15+'Cash Flow - Year 3'!N17</f>
        <v>12133.33333</v>
      </c>
      <c r="N8" s="138">
        <f t="shared" ref="N8:N26" si="3">SUM(B8:M8)</f>
        <v>145600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75" customHeight="1">
      <c r="A9" s="104" t="s">
        <v>181</v>
      </c>
      <c r="B9" s="126">
        <f>'Cash Flow - Year 3'!C16</f>
        <v>3371.333333</v>
      </c>
      <c r="C9" s="126">
        <f>'Cash Flow - Year 3'!D16</f>
        <v>3371.333333</v>
      </c>
      <c r="D9" s="126">
        <f>'Cash Flow - Year 3'!E16</f>
        <v>3371.333333</v>
      </c>
      <c r="E9" s="126">
        <f>'Cash Flow - Year 3'!F16</f>
        <v>3371.333333</v>
      </c>
      <c r="F9" s="126">
        <f>'Cash Flow - Year 3'!G16</f>
        <v>3371.333333</v>
      </c>
      <c r="G9" s="126">
        <f>'Cash Flow - Year 3'!H16</f>
        <v>3371.333333</v>
      </c>
      <c r="H9" s="126">
        <f>'Cash Flow - Year 3'!I16</f>
        <v>3371.333333</v>
      </c>
      <c r="I9" s="126">
        <f>'Cash Flow - Year 3'!J16</f>
        <v>3371.333333</v>
      </c>
      <c r="J9" s="126">
        <f>'Cash Flow - Year 3'!K16</f>
        <v>3371.333333</v>
      </c>
      <c r="K9" s="126">
        <f>'Cash Flow - Year 3'!L16</f>
        <v>3371.333333</v>
      </c>
      <c r="L9" s="126">
        <f>'Cash Flow - Year 3'!M16</f>
        <v>3371.333333</v>
      </c>
      <c r="M9" s="126">
        <f>'Cash Flow - Year 3'!N16</f>
        <v>3371.333333</v>
      </c>
      <c r="N9" s="138">
        <f t="shared" si="3"/>
        <v>40456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75" customHeight="1">
      <c r="A10" s="104" t="s">
        <v>182</v>
      </c>
      <c r="B10" s="126">
        <f>'Cash Flow - Year 3'!C21</f>
        <v>41.66666667</v>
      </c>
      <c r="C10" s="126">
        <f>'Cash Flow - Year 3'!D21</f>
        <v>41.66666667</v>
      </c>
      <c r="D10" s="126">
        <f>'Cash Flow - Year 3'!E21</f>
        <v>41.66666667</v>
      </c>
      <c r="E10" s="126">
        <f>'Cash Flow - Year 3'!F21</f>
        <v>41.66666667</v>
      </c>
      <c r="F10" s="126">
        <f>'Cash Flow - Year 3'!G21</f>
        <v>41.66666667</v>
      </c>
      <c r="G10" s="126">
        <f>'Cash Flow - Year 3'!H21</f>
        <v>41.66666667</v>
      </c>
      <c r="H10" s="126">
        <f>'Cash Flow - Year 3'!I21</f>
        <v>41.66666667</v>
      </c>
      <c r="I10" s="126">
        <f>'Cash Flow - Year 3'!J21</f>
        <v>41.66666667</v>
      </c>
      <c r="J10" s="126">
        <f>'Cash Flow - Year 3'!K21</f>
        <v>41.66666667</v>
      </c>
      <c r="K10" s="126">
        <f>'Cash Flow - Year 3'!L21</f>
        <v>41.66666667</v>
      </c>
      <c r="L10" s="126">
        <f>'Cash Flow - Year 3'!M21</f>
        <v>41.66666667</v>
      </c>
      <c r="M10" s="126">
        <f>'Cash Flow - Year 3'!N21</f>
        <v>41.66666667</v>
      </c>
      <c r="N10" s="138">
        <f t="shared" si="3"/>
        <v>500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75" customHeight="1">
      <c r="A11" s="104" t="s">
        <v>183</v>
      </c>
      <c r="B11" s="126">
        <f>'Cash Flow - Year 3'!C26</f>
        <v>0</v>
      </c>
      <c r="C11" s="126">
        <f>'Cash Flow - Year 3'!D26</f>
        <v>0</v>
      </c>
      <c r="D11" s="126">
        <f>'Cash Flow - Year 3'!E26</f>
        <v>0</v>
      </c>
      <c r="E11" s="126">
        <f>'Cash Flow - Year 3'!F26</f>
        <v>0</v>
      </c>
      <c r="F11" s="126">
        <f>'Cash Flow - Year 3'!G26</f>
        <v>0</v>
      </c>
      <c r="G11" s="126">
        <f>'Cash Flow - Year 3'!H26</f>
        <v>0</v>
      </c>
      <c r="H11" s="126">
        <f>'Cash Flow - Year 3'!I26</f>
        <v>0</v>
      </c>
      <c r="I11" s="126">
        <f>'Cash Flow - Year 3'!J26</f>
        <v>0</v>
      </c>
      <c r="J11" s="126">
        <f>'Cash Flow - Year 3'!K26</f>
        <v>0</v>
      </c>
      <c r="K11" s="126">
        <f>'Cash Flow - Year 3'!L26</f>
        <v>0</v>
      </c>
      <c r="L11" s="126">
        <f>'Cash Flow - Year 3'!M26</f>
        <v>0</v>
      </c>
      <c r="M11" s="126">
        <f>'Cash Flow - Year 3'!N26</f>
        <v>0</v>
      </c>
      <c r="N11" s="138">
        <f t="shared" si="3"/>
        <v>0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75" customHeight="1">
      <c r="A12" s="104" t="s">
        <v>166</v>
      </c>
      <c r="B12" s="126">
        <f>'Cash Flow - Year 3'!C30</f>
        <v>0</v>
      </c>
      <c r="C12" s="126">
        <f>'Cash Flow - Year 3'!D30</f>
        <v>0</v>
      </c>
      <c r="D12" s="126">
        <f>'Cash Flow - Year 3'!E30</f>
        <v>0</v>
      </c>
      <c r="E12" s="126">
        <f>'Cash Flow - Year 3'!F30</f>
        <v>0</v>
      </c>
      <c r="F12" s="126">
        <f>'Cash Flow - Year 3'!G30</f>
        <v>0</v>
      </c>
      <c r="G12" s="126">
        <f>'Cash Flow - Year 3'!H30</f>
        <v>0</v>
      </c>
      <c r="H12" s="126">
        <f>'Cash Flow - Year 3'!I30</f>
        <v>0</v>
      </c>
      <c r="I12" s="126">
        <f>'Cash Flow - Year 3'!J30</f>
        <v>0</v>
      </c>
      <c r="J12" s="126">
        <f>'Cash Flow - Year 3'!K30</f>
        <v>0</v>
      </c>
      <c r="K12" s="126">
        <f>'Cash Flow - Year 3'!L30</f>
        <v>0</v>
      </c>
      <c r="L12" s="126">
        <f>'Cash Flow - Year 3'!M30</f>
        <v>0</v>
      </c>
      <c r="M12" s="126">
        <f>'Cash Flow - Year 3'!N30</f>
        <v>0</v>
      </c>
      <c r="N12" s="138">
        <f t="shared" si="3"/>
        <v>0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75" customHeight="1">
      <c r="A13" s="104" t="s">
        <v>184</v>
      </c>
      <c r="B13" s="126">
        <f>'Cash Flow - Year 3'!C34</f>
        <v>100</v>
      </c>
      <c r="C13" s="126">
        <f>'Cash Flow - Year 3'!D34</f>
        <v>100</v>
      </c>
      <c r="D13" s="126">
        <f>'Cash Flow - Year 3'!E34</f>
        <v>100</v>
      </c>
      <c r="E13" s="126">
        <f>'Cash Flow - Year 3'!F34</f>
        <v>100</v>
      </c>
      <c r="F13" s="126">
        <f>'Cash Flow - Year 3'!G34</f>
        <v>100</v>
      </c>
      <c r="G13" s="126">
        <f>'Cash Flow - Year 3'!H34</f>
        <v>100</v>
      </c>
      <c r="H13" s="126">
        <f>'Cash Flow - Year 3'!I34</f>
        <v>100</v>
      </c>
      <c r="I13" s="126">
        <f>'Cash Flow - Year 3'!J34</f>
        <v>100</v>
      </c>
      <c r="J13" s="126">
        <f>'Cash Flow - Year 3'!K34</f>
        <v>100</v>
      </c>
      <c r="K13" s="126">
        <f>'Cash Flow - Year 3'!L34</f>
        <v>100</v>
      </c>
      <c r="L13" s="126">
        <f>'Cash Flow - Year 3'!M34</f>
        <v>100</v>
      </c>
      <c r="M13" s="126">
        <f>'Cash Flow - Year 3'!N34</f>
        <v>100</v>
      </c>
      <c r="N13" s="138">
        <f t="shared" si="3"/>
        <v>1200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75" customHeight="1">
      <c r="A14" s="104" t="s">
        <v>185</v>
      </c>
      <c r="B14" s="126">
        <f t="shared" ref="B14:M14" si="4">14000/12</f>
        <v>1166.666667</v>
      </c>
      <c r="C14" s="126">
        <f t="shared" si="4"/>
        <v>1166.666667</v>
      </c>
      <c r="D14" s="126">
        <f t="shared" si="4"/>
        <v>1166.666667</v>
      </c>
      <c r="E14" s="126">
        <f t="shared" si="4"/>
        <v>1166.666667</v>
      </c>
      <c r="F14" s="126">
        <f t="shared" si="4"/>
        <v>1166.666667</v>
      </c>
      <c r="G14" s="126">
        <f t="shared" si="4"/>
        <v>1166.666667</v>
      </c>
      <c r="H14" s="126">
        <f t="shared" si="4"/>
        <v>1166.666667</v>
      </c>
      <c r="I14" s="126">
        <f t="shared" si="4"/>
        <v>1166.666667</v>
      </c>
      <c r="J14" s="126">
        <f t="shared" si="4"/>
        <v>1166.666667</v>
      </c>
      <c r="K14" s="126">
        <f t="shared" si="4"/>
        <v>1166.666667</v>
      </c>
      <c r="L14" s="126">
        <f t="shared" si="4"/>
        <v>1166.666667</v>
      </c>
      <c r="M14" s="126">
        <f t="shared" si="4"/>
        <v>1166.666667</v>
      </c>
      <c r="N14" s="138">
        <f t="shared" si="3"/>
        <v>14000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75" customHeight="1">
      <c r="A15" s="104" t="s">
        <v>186</v>
      </c>
      <c r="B15" s="126">
        <f>'Cash Flow - Year 3'!C29</f>
        <v>125</v>
      </c>
      <c r="C15" s="126">
        <f>'Cash Flow - Year 3'!D29</f>
        <v>125</v>
      </c>
      <c r="D15" s="126">
        <f>'Cash Flow - Year 3'!E29</f>
        <v>125</v>
      </c>
      <c r="E15" s="126">
        <f>'Cash Flow - Year 3'!F29</f>
        <v>125</v>
      </c>
      <c r="F15" s="126">
        <f>'Cash Flow - Year 3'!G29</f>
        <v>125</v>
      </c>
      <c r="G15" s="126">
        <f>'Cash Flow - Year 3'!H29</f>
        <v>125</v>
      </c>
      <c r="H15" s="126">
        <f>'Cash Flow - Year 3'!I29</f>
        <v>125</v>
      </c>
      <c r="I15" s="126">
        <f>'Cash Flow - Year 3'!J29</f>
        <v>125</v>
      </c>
      <c r="J15" s="126">
        <f>'Cash Flow - Year 3'!K29</f>
        <v>125</v>
      </c>
      <c r="K15" s="126">
        <f>'Cash Flow - Year 3'!L29</f>
        <v>125</v>
      </c>
      <c r="L15" s="126">
        <f>'Cash Flow - Year 3'!M29</f>
        <v>125</v>
      </c>
      <c r="M15" s="126">
        <f>'Cash Flow - Year 3'!N29</f>
        <v>125</v>
      </c>
      <c r="N15" s="138">
        <f t="shared" si="3"/>
        <v>1500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75" customHeight="1">
      <c r="A16" s="104" t="s">
        <v>162</v>
      </c>
      <c r="B16" s="126">
        <f>'Cash Flow - Year 3'!C25</f>
        <v>0</v>
      </c>
      <c r="C16" s="126">
        <f>'Cash Flow - Year 3'!D25</f>
        <v>0</v>
      </c>
      <c r="D16" s="126">
        <f>'Cash Flow - Year 3'!E25</f>
        <v>0</v>
      </c>
      <c r="E16" s="126">
        <f>'Cash Flow - Year 3'!F25</f>
        <v>0</v>
      </c>
      <c r="F16" s="126">
        <f>'Cash Flow - Year 3'!G25</f>
        <v>0</v>
      </c>
      <c r="G16" s="126">
        <f>'Cash Flow - Year 3'!H25</f>
        <v>0</v>
      </c>
      <c r="H16" s="126">
        <f>'Cash Flow - Year 3'!I25</f>
        <v>0</v>
      </c>
      <c r="I16" s="126">
        <f>'Cash Flow - Year 3'!J25</f>
        <v>0</v>
      </c>
      <c r="J16" s="126">
        <f>'Cash Flow - Year 3'!K25</f>
        <v>0</v>
      </c>
      <c r="K16" s="126">
        <f>'Cash Flow - Year 3'!L25</f>
        <v>0</v>
      </c>
      <c r="L16" s="126">
        <f>'Cash Flow - Year 3'!M25</f>
        <v>0</v>
      </c>
      <c r="M16" s="126">
        <f>'Cash Flow - Year 3'!N25</f>
        <v>0</v>
      </c>
      <c r="N16" s="138">
        <f t="shared" si="3"/>
        <v>0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75" customHeight="1">
      <c r="A17" s="104" t="s">
        <v>75</v>
      </c>
      <c r="B17" s="126">
        <f>'Cash Flow - Year 3'!C28</f>
        <v>83.33333333</v>
      </c>
      <c r="C17" s="126">
        <f>'Cash Flow - Year 3'!D28</f>
        <v>83.33333333</v>
      </c>
      <c r="D17" s="126">
        <f>'Cash Flow - Year 3'!E28</f>
        <v>83.33333333</v>
      </c>
      <c r="E17" s="126">
        <f>'Cash Flow - Year 3'!F28</f>
        <v>83.33333333</v>
      </c>
      <c r="F17" s="126">
        <f>'Cash Flow - Year 3'!G28</f>
        <v>83.33333333</v>
      </c>
      <c r="G17" s="126">
        <f>'Cash Flow - Year 3'!H28</f>
        <v>83.33333333</v>
      </c>
      <c r="H17" s="126">
        <f>'Cash Flow - Year 3'!I28</f>
        <v>83.33333333</v>
      </c>
      <c r="I17" s="126">
        <f>'Cash Flow - Year 3'!J28</f>
        <v>83.33333333</v>
      </c>
      <c r="J17" s="126">
        <f>'Cash Flow - Year 3'!K28</f>
        <v>83.33333333</v>
      </c>
      <c r="K17" s="126">
        <f>'Cash Flow - Year 3'!L28</f>
        <v>83.33333333</v>
      </c>
      <c r="L17" s="126">
        <f>'Cash Flow - Year 3'!M28</f>
        <v>83.33333333</v>
      </c>
      <c r="M17" s="126">
        <f>'Cash Flow - Year 3'!N28</f>
        <v>83.33333333</v>
      </c>
      <c r="N17" s="138">
        <f t="shared" si="3"/>
        <v>1000</v>
      </c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75" customHeight="1">
      <c r="A18" s="104" t="s">
        <v>187</v>
      </c>
      <c r="B18" s="126">
        <v>0.0</v>
      </c>
      <c r="C18" s="126">
        <v>0.0</v>
      </c>
      <c r="D18" s="126">
        <v>0.0</v>
      </c>
      <c r="E18" s="126">
        <v>0.0</v>
      </c>
      <c r="F18" s="126">
        <v>0.0</v>
      </c>
      <c r="G18" s="126">
        <v>0.0</v>
      </c>
      <c r="H18" s="126">
        <v>0.0</v>
      </c>
      <c r="I18" s="126">
        <v>0.0</v>
      </c>
      <c r="J18" s="126">
        <v>0.0</v>
      </c>
      <c r="K18" s="126">
        <v>0.0</v>
      </c>
      <c r="L18" s="126">
        <v>0.0</v>
      </c>
      <c r="M18" s="126">
        <v>0.0</v>
      </c>
      <c r="N18" s="138">
        <f t="shared" si="3"/>
        <v>0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75" customHeight="1">
      <c r="A19" s="104" t="s">
        <v>188</v>
      </c>
      <c r="B19" s="126">
        <v>0.0</v>
      </c>
      <c r="C19" s="126">
        <v>0.0</v>
      </c>
      <c r="D19" s="126">
        <v>0.0</v>
      </c>
      <c r="E19" s="126">
        <v>0.0</v>
      </c>
      <c r="F19" s="126">
        <v>0.0</v>
      </c>
      <c r="G19" s="126">
        <v>0.0</v>
      </c>
      <c r="H19" s="126">
        <v>0.0</v>
      </c>
      <c r="I19" s="126">
        <v>0.0</v>
      </c>
      <c r="J19" s="126">
        <v>0.0</v>
      </c>
      <c r="K19" s="126">
        <v>0.0</v>
      </c>
      <c r="L19" s="126">
        <v>0.0</v>
      </c>
      <c r="M19" s="126">
        <v>0.0</v>
      </c>
      <c r="N19" s="138">
        <f t="shared" si="3"/>
        <v>0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75" customHeight="1">
      <c r="A20" s="104" t="s">
        <v>159</v>
      </c>
      <c r="B20" s="126">
        <f>'Cash Flow - Year 3'!C23</f>
        <v>600</v>
      </c>
      <c r="C20" s="126">
        <f>'Cash Flow - Year 3'!D23</f>
        <v>600</v>
      </c>
      <c r="D20" s="126">
        <f>'Cash Flow - Year 3'!E23</f>
        <v>600</v>
      </c>
      <c r="E20" s="126">
        <f>'Cash Flow - Year 3'!F23</f>
        <v>600</v>
      </c>
      <c r="F20" s="126">
        <f>'Cash Flow - Year 3'!G23</f>
        <v>600</v>
      </c>
      <c r="G20" s="126">
        <f>'Cash Flow - Year 3'!H23</f>
        <v>600</v>
      </c>
      <c r="H20" s="126">
        <f>'Cash Flow - Year 3'!I23</f>
        <v>600</v>
      </c>
      <c r="I20" s="126">
        <f>'Cash Flow - Year 3'!J23</f>
        <v>600</v>
      </c>
      <c r="J20" s="126">
        <f>'Cash Flow - Year 3'!K23</f>
        <v>600</v>
      </c>
      <c r="K20" s="126">
        <f>'Cash Flow - Year 3'!L23</f>
        <v>600</v>
      </c>
      <c r="L20" s="126">
        <f>'Cash Flow - Year 3'!M23</f>
        <v>600</v>
      </c>
      <c r="M20" s="126">
        <f>'Cash Flow - Year 3'!N23</f>
        <v>600</v>
      </c>
      <c r="N20" s="138">
        <f t="shared" si="3"/>
        <v>7200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75" customHeight="1">
      <c r="A21" s="104" t="s">
        <v>189</v>
      </c>
      <c r="B21" s="126">
        <f>'Cash Flow - Year 3'!C32</f>
        <v>83.33333333</v>
      </c>
      <c r="C21" s="126">
        <f>'Cash Flow - Year 3'!D32</f>
        <v>83.33333333</v>
      </c>
      <c r="D21" s="126">
        <f>'Cash Flow - Year 3'!E32</f>
        <v>83.33333333</v>
      </c>
      <c r="E21" s="126">
        <f>'Cash Flow - Year 3'!F32</f>
        <v>83.33333333</v>
      </c>
      <c r="F21" s="126">
        <f>'Cash Flow - Year 3'!G32</f>
        <v>83.33333333</v>
      </c>
      <c r="G21" s="126">
        <f>'Cash Flow - Year 3'!H32</f>
        <v>83.33333333</v>
      </c>
      <c r="H21" s="126">
        <f>'Cash Flow - Year 3'!I32</f>
        <v>83.33333333</v>
      </c>
      <c r="I21" s="126">
        <f>'Cash Flow - Year 3'!J32</f>
        <v>83.33333333</v>
      </c>
      <c r="J21" s="126">
        <f>'Cash Flow - Year 3'!K32</f>
        <v>83.33333333</v>
      </c>
      <c r="K21" s="126">
        <f>'Cash Flow - Year 3'!L32</f>
        <v>83.33333333</v>
      </c>
      <c r="L21" s="126">
        <f>'Cash Flow - Year 3'!M32</f>
        <v>83.33333333</v>
      </c>
      <c r="M21" s="126">
        <f>'Cash Flow - Year 3'!N32</f>
        <v>83.33333333</v>
      </c>
      <c r="N21" s="138">
        <f t="shared" si="3"/>
        <v>1000</v>
      </c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75" customHeight="1">
      <c r="A22" s="104" t="s">
        <v>190</v>
      </c>
      <c r="B22" s="126">
        <f>'Cash Flow - Year 3'!C4*25</f>
        <v>1500</v>
      </c>
      <c r="C22" s="126">
        <f>'Cash Flow - Year 3'!D4*25</f>
        <v>1625</v>
      </c>
      <c r="D22" s="126">
        <f>'Cash Flow - Year 3'!E4*25</f>
        <v>1750</v>
      </c>
      <c r="E22" s="126">
        <f>'Cash Flow - Year 3'!F4*25</f>
        <v>1875</v>
      </c>
      <c r="F22" s="126">
        <f>'Cash Flow - Year 3'!G4*25</f>
        <v>2000</v>
      </c>
      <c r="G22" s="126">
        <f>'Cash Flow - Year 3'!H4*25</f>
        <v>2000</v>
      </c>
      <c r="H22" s="126">
        <f>'Cash Flow - Year 3'!I4*25</f>
        <v>2250</v>
      </c>
      <c r="I22" s="126">
        <f>'Cash Flow - Year 3'!J4*25</f>
        <v>2500</v>
      </c>
      <c r="J22" s="126">
        <f>'Cash Flow - Year 3'!K4*25</f>
        <v>2500</v>
      </c>
      <c r="K22" s="126">
        <f>'Cash Flow - Year 3'!L4*25</f>
        <v>2500</v>
      </c>
      <c r="L22" s="126">
        <f>'Cash Flow - Year 3'!M4*25</f>
        <v>2250</v>
      </c>
      <c r="M22" s="126">
        <f>'Cash Flow - Year 3'!N4*25</f>
        <v>2250</v>
      </c>
      <c r="N22" s="138">
        <f t="shared" si="3"/>
        <v>25000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75" customHeight="1">
      <c r="A23" s="151" t="s">
        <v>191</v>
      </c>
      <c r="B23" s="157">
        <f t="shared" ref="B23:M23" si="5">SUM(B8:B22)</f>
        <v>19204.66667</v>
      </c>
      <c r="C23" s="157">
        <f t="shared" si="5"/>
        <v>19329.66667</v>
      </c>
      <c r="D23" s="157">
        <f t="shared" si="5"/>
        <v>19454.66667</v>
      </c>
      <c r="E23" s="157">
        <f t="shared" si="5"/>
        <v>19579.66667</v>
      </c>
      <c r="F23" s="157">
        <f t="shared" si="5"/>
        <v>19704.66667</v>
      </c>
      <c r="G23" s="157">
        <f t="shared" si="5"/>
        <v>19704.66667</v>
      </c>
      <c r="H23" s="157">
        <f t="shared" si="5"/>
        <v>19954.66667</v>
      </c>
      <c r="I23" s="157">
        <f t="shared" si="5"/>
        <v>20204.66667</v>
      </c>
      <c r="J23" s="157">
        <f t="shared" si="5"/>
        <v>20204.66667</v>
      </c>
      <c r="K23" s="157">
        <f t="shared" si="5"/>
        <v>20204.66667</v>
      </c>
      <c r="L23" s="157">
        <f t="shared" si="5"/>
        <v>19954.66667</v>
      </c>
      <c r="M23" s="157">
        <f t="shared" si="5"/>
        <v>19954.66667</v>
      </c>
      <c r="N23" s="158">
        <f t="shared" si="3"/>
        <v>237456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ht="15.75" customHeight="1">
      <c r="A24" s="104" t="s">
        <v>192</v>
      </c>
      <c r="B24" s="126">
        <f t="shared" ref="B24:M24" si="6">B5-B23</f>
        <v>-8704.666667</v>
      </c>
      <c r="C24" s="126">
        <f t="shared" si="6"/>
        <v>-7954.666667</v>
      </c>
      <c r="D24" s="126">
        <f t="shared" si="6"/>
        <v>-7204.666667</v>
      </c>
      <c r="E24" s="126">
        <f t="shared" si="6"/>
        <v>-6454.666667</v>
      </c>
      <c r="F24" s="126">
        <f t="shared" si="6"/>
        <v>-5704.666667</v>
      </c>
      <c r="G24" s="126">
        <f t="shared" si="6"/>
        <v>-5704.666667</v>
      </c>
      <c r="H24" s="126">
        <f t="shared" si="6"/>
        <v>-4204.666667</v>
      </c>
      <c r="I24" s="126">
        <f t="shared" si="6"/>
        <v>-2704.666667</v>
      </c>
      <c r="J24" s="126">
        <f t="shared" si="6"/>
        <v>-2704.666667</v>
      </c>
      <c r="K24" s="126">
        <f t="shared" si="6"/>
        <v>-2704.666667</v>
      </c>
      <c r="L24" s="126">
        <f t="shared" si="6"/>
        <v>-4204.666667</v>
      </c>
      <c r="M24" s="126">
        <f t="shared" si="6"/>
        <v>-4204.666667</v>
      </c>
      <c r="N24" s="138">
        <f t="shared" si="3"/>
        <v>-62456</v>
      </c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75" customHeight="1">
      <c r="A25" s="104" t="s">
        <v>193</v>
      </c>
      <c r="B25" s="126">
        <v>0.0</v>
      </c>
      <c r="C25" s="126">
        <v>0.0</v>
      </c>
      <c r="D25" s="126">
        <v>0.0</v>
      </c>
      <c r="E25" s="126">
        <v>0.0</v>
      </c>
      <c r="F25" s="126">
        <v>0.0</v>
      </c>
      <c r="G25" s="126">
        <v>0.0</v>
      </c>
      <c r="H25" s="126">
        <v>0.0</v>
      </c>
      <c r="I25" s="126">
        <v>0.0</v>
      </c>
      <c r="J25" s="126">
        <v>0.0</v>
      </c>
      <c r="K25" s="126">
        <v>0.0</v>
      </c>
      <c r="L25" s="126">
        <v>0.0</v>
      </c>
      <c r="M25" s="126">
        <v>0.0</v>
      </c>
      <c r="N25" s="138">
        <f t="shared" si="3"/>
        <v>0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75" customHeight="1">
      <c r="A26" s="159" t="s">
        <v>194</v>
      </c>
      <c r="B26" s="160">
        <f t="shared" ref="B26:M26" si="7">B24-B25</f>
        <v>-8704.666667</v>
      </c>
      <c r="C26" s="160">
        <f t="shared" si="7"/>
        <v>-7954.666667</v>
      </c>
      <c r="D26" s="160">
        <f t="shared" si="7"/>
        <v>-7204.666667</v>
      </c>
      <c r="E26" s="160">
        <f t="shared" si="7"/>
        <v>-6454.666667</v>
      </c>
      <c r="F26" s="160">
        <f t="shared" si="7"/>
        <v>-5704.666667</v>
      </c>
      <c r="G26" s="160">
        <f t="shared" si="7"/>
        <v>-5704.666667</v>
      </c>
      <c r="H26" s="160">
        <f t="shared" si="7"/>
        <v>-4204.666667</v>
      </c>
      <c r="I26" s="160">
        <f t="shared" si="7"/>
        <v>-2704.666667</v>
      </c>
      <c r="J26" s="160">
        <f t="shared" si="7"/>
        <v>-2704.666667</v>
      </c>
      <c r="K26" s="160">
        <f t="shared" si="7"/>
        <v>-2704.666667</v>
      </c>
      <c r="L26" s="160">
        <f t="shared" si="7"/>
        <v>-4204.666667</v>
      </c>
      <c r="M26" s="160">
        <f t="shared" si="7"/>
        <v>-4204.666667</v>
      </c>
      <c r="N26" s="161">
        <f t="shared" si="3"/>
        <v>-62456</v>
      </c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ht="15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2011-04-18T23:19:12Z</dcterms:created>
  <dc:creator>gwinl</dc:creator>
</cp:coreProperties>
</file>